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analbrechtcz-my.sharepoint.com/personal/janalbrecht_janalbrecht_cz/Documents/_Práce/2024_06_Mariánské lázně_Městské muzeum/02_NÁVRH_DVZ/03_PROFESE/VZT/IMPORT/250106_Final/M. Lázně_Muzeum_VZT_TXT/"/>
    </mc:Choice>
  </mc:AlternateContent>
  <xr:revisionPtr revIDLastSave="0" documentId="13_ncr:1_{B2842C17-3B28-40B8-94F8-889D3D19DF03}" xr6:coauthVersionLast="47" xr6:coauthVersionMax="47" xr10:uidLastSave="{00000000-0000-0000-0000-000000000000}"/>
  <bookViews>
    <workbookView xWindow="0" yWindow="500" windowWidth="33120" windowHeight="18120" tabRatio="896" activeTab="1" xr2:uid="{00000000-000D-0000-FFFF-FFFF00000000}"/>
  </bookViews>
  <sheets>
    <sheet name="Rekapitulace" sheetId="55" r:id="rId1"/>
    <sheet name="Zař. č. 1" sheetId="1" r:id="rId2"/>
    <sheet name="Zař. č. 2" sheetId="1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" i="1" l="1"/>
  <c r="I42" i="1" s="1"/>
  <c r="G42" i="1"/>
  <c r="H83" i="1" l="1"/>
  <c r="I83" i="1" s="1"/>
  <c r="G83" i="1"/>
  <c r="H76" i="1"/>
  <c r="I76" i="1" s="1"/>
  <c r="G76" i="1"/>
  <c r="H62" i="1"/>
  <c r="I62" i="1" s="1"/>
  <c r="G62" i="1"/>
  <c r="H61" i="1"/>
  <c r="I61" i="1" s="1"/>
  <c r="G61" i="1"/>
  <c r="H60" i="1"/>
  <c r="I60" i="1" s="1"/>
  <c r="G60" i="1"/>
  <c r="H59" i="1"/>
  <c r="I59" i="1" s="1"/>
  <c r="G59" i="1"/>
  <c r="H58" i="1"/>
  <c r="I58" i="1" s="1"/>
  <c r="G58" i="1"/>
  <c r="H57" i="1"/>
  <c r="I57" i="1" s="1"/>
  <c r="G57" i="1"/>
  <c r="H50" i="1"/>
  <c r="I50" i="1" s="1"/>
  <c r="G50" i="1"/>
  <c r="H54" i="1"/>
  <c r="I54" i="1" s="1"/>
  <c r="G54" i="1"/>
  <c r="G44" i="1"/>
  <c r="H44" i="1"/>
  <c r="I44" i="1" s="1"/>
  <c r="G46" i="1"/>
  <c r="H46" i="1"/>
  <c r="I46" i="1" s="1"/>
  <c r="G48" i="1"/>
  <c r="H48" i="1"/>
  <c r="I48" i="1" s="1"/>
  <c r="C66" i="15" l="1"/>
  <c r="H45" i="15"/>
  <c r="I45" i="15" s="1"/>
  <c r="G45" i="15"/>
  <c r="H17" i="15"/>
  <c r="I17" i="15" s="1"/>
  <c r="G17" i="15"/>
  <c r="H16" i="15"/>
  <c r="I16" i="15" s="1"/>
  <c r="G16" i="15"/>
  <c r="H73" i="15" l="1"/>
  <c r="I73" i="15" s="1"/>
  <c r="G73" i="15"/>
  <c r="H71" i="15"/>
  <c r="I71" i="15" s="1"/>
  <c r="G71" i="15"/>
  <c r="H61" i="15"/>
  <c r="I61" i="15" s="1"/>
  <c r="G61" i="15"/>
  <c r="E53" i="15" l="1"/>
  <c r="G53" i="15" s="1"/>
  <c r="H60" i="15"/>
  <c r="I60" i="15" s="1"/>
  <c r="G60" i="15"/>
  <c r="H53" i="15"/>
  <c r="H51" i="15"/>
  <c r="I51" i="15" s="1"/>
  <c r="G51" i="15"/>
  <c r="H49" i="15"/>
  <c r="I49" i="15" s="1"/>
  <c r="G49" i="15"/>
  <c r="H47" i="15"/>
  <c r="I47" i="15" s="1"/>
  <c r="G47" i="15"/>
  <c r="H26" i="15"/>
  <c r="I26" i="15" s="1"/>
  <c r="G26" i="15"/>
  <c r="H24" i="15"/>
  <c r="I24" i="15" s="1"/>
  <c r="G24" i="15"/>
  <c r="H40" i="1"/>
  <c r="I40" i="1" s="1"/>
  <c r="G40" i="1"/>
  <c r="I53" i="15" l="1"/>
  <c r="H31" i="1"/>
  <c r="I31" i="1" s="1"/>
  <c r="G31" i="1"/>
  <c r="H29" i="1"/>
  <c r="I29" i="1" s="1"/>
  <c r="G29" i="1"/>
  <c r="H27" i="1"/>
  <c r="I27" i="1" s="1"/>
  <c r="G27" i="1"/>
  <c r="H14" i="15" l="1"/>
  <c r="I14" i="15" s="1"/>
  <c r="G14" i="15"/>
  <c r="H7" i="1"/>
  <c r="I7" i="1" s="1"/>
  <c r="G7" i="1"/>
  <c r="B11" i="55" l="1"/>
  <c r="C2" i="15"/>
  <c r="C65" i="15" s="1"/>
  <c r="A1" i="15"/>
  <c r="H76" i="15"/>
  <c r="I76" i="15" s="1"/>
  <c r="G76" i="15"/>
  <c r="C35" i="15"/>
  <c r="H86" i="1"/>
  <c r="I86" i="1" s="1"/>
  <c r="G86" i="1"/>
  <c r="B10" i="55"/>
  <c r="C66" i="1"/>
  <c r="C65" i="1"/>
  <c r="A64" i="1"/>
  <c r="C35" i="1"/>
  <c r="A33" i="1"/>
  <c r="C34" i="1"/>
  <c r="F87" i="1" l="1"/>
  <c r="F90" i="1" s="1"/>
  <c r="A33" i="15"/>
  <c r="A64" i="15"/>
  <c r="F77" i="15"/>
  <c r="I79" i="15" s="1"/>
  <c r="C34" i="15"/>
  <c r="I87" i="1"/>
  <c r="I77" i="15"/>
  <c r="I88" i="1" l="1"/>
  <c r="I89" i="1"/>
  <c r="I78" i="15"/>
  <c r="I80" i="15" s="1"/>
  <c r="F80" i="15"/>
  <c r="I90" i="1" l="1"/>
  <c r="F91" i="1" s="1"/>
  <c r="D10" i="55" s="1"/>
  <c r="F81" i="15"/>
  <c r="D11" i="55" s="1"/>
  <c r="D12" i="55" l="1"/>
  <c r="D13" i="55" s="1"/>
  <c r="D14" i="55" s="1"/>
</calcChain>
</file>

<file path=xl/sharedStrings.xml><?xml version="1.0" encoding="utf-8"?>
<sst xmlns="http://schemas.openxmlformats.org/spreadsheetml/2006/main" count="306" uniqueCount="157">
  <si>
    <t>Akce:</t>
  </si>
  <si>
    <t>Název, popis</t>
  </si>
  <si>
    <t>Jednotka</t>
  </si>
  <si>
    <t>Zařízení č. 1 - Celkem:</t>
  </si>
  <si>
    <t>Název zařízení</t>
  </si>
  <si>
    <t>Náklady</t>
  </si>
  <si>
    <t>1.</t>
  </si>
  <si>
    <t>2.</t>
  </si>
  <si>
    <t>Náklady celkem:</t>
  </si>
  <si>
    <t xml:space="preserve">Montážní materiál: </t>
  </si>
  <si>
    <t>Náklady celkem - Celkem včetně DPH:</t>
  </si>
  <si>
    <t>ocelové hmoždinky, pomocné konstrukce, samolepící pásky, těsnící materiál.</t>
  </si>
  <si>
    <t>DPH (Daň z přidané hodnoty) - 21 %</t>
  </si>
  <si>
    <t>Kg.</t>
  </si>
  <si>
    <t>-</t>
  </si>
  <si>
    <t>celkem</t>
  </si>
  <si>
    <t>Dodávková cena:</t>
  </si>
  <si>
    <t>jedn.</t>
  </si>
  <si>
    <t>Montážní cena:</t>
  </si>
  <si>
    <t>Pozice</t>
  </si>
  <si>
    <t>Mezisoučty:</t>
  </si>
  <si>
    <t>Doprava:</t>
  </si>
  <si>
    <t>Zaregulování, provozní zkoušky, spuštění zařízení:</t>
  </si>
  <si>
    <t>Spojovací materiál - šrouby, matice, podložky, závěsy, závitové tyče,</t>
  </si>
  <si>
    <t>Zařízení č. :</t>
  </si>
  <si>
    <t>Počet</t>
  </si>
  <si>
    <t>Rekapitulace nákladů</t>
  </si>
  <si>
    <t>Zařízení č. 2 - Celkem:</t>
  </si>
  <si>
    <t>Zařízení č. 2 - Dodávka / Montáž:</t>
  </si>
  <si>
    <t>Zařízení č. 1 - Dodávka / Montáž:</t>
  </si>
  <si>
    <t>1 - Výstavní prostor 2.NP - větrání</t>
  </si>
  <si>
    <t>2 - Výstavní prostor 2.NP - chlazení</t>
  </si>
  <si>
    <t>Soubor</t>
  </si>
  <si>
    <t>Jednotka musí splňovat podmínky "Nařízení komise EU č. 1253/2014",</t>
  </si>
  <si>
    <t xml:space="preserve">kterou se provádí směrnice Evropského parlamentu a Rady 2009/125/ES </t>
  </si>
  <si>
    <t>(Ekodesign větracích jednotek)</t>
  </si>
  <si>
    <t>Filtrace přiváděného vzduchu: F7</t>
  </si>
  <si>
    <t>Filtrace odtahovaného vzduchu: M5</t>
  </si>
  <si>
    <t>1A</t>
  </si>
  <si>
    <t xml:space="preserve">Kompletní zařízení Měření a regulace </t>
  </si>
  <si>
    <t>Provedení - rozvaděč osazen přímo na jednotce</t>
  </si>
  <si>
    <t>Zařízení obsahuje: Rozvaděč MaR, řídící jednotku, veškerá čidla a servopohony</t>
  </si>
  <si>
    <r>
      <t>Jmenovitý chladící výkon: P</t>
    </r>
    <r>
      <rPr>
        <vertAlign val="subscript"/>
        <sz val="11"/>
        <rFont val="Times New Roman CE"/>
        <charset val="238"/>
      </rPr>
      <t>CH</t>
    </r>
    <r>
      <rPr>
        <sz val="11"/>
        <rFont val="Times New Roman CE"/>
        <family val="1"/>
        <charset val="238"/>
      </rPr>
      <t xml:space="preserve"> = 22,4 KW</t>
    </r>
  </si>
  <si>
    <r>
      <t>Jmenovitý topný výkon: P</t>
    </r>
    <r>
      <rPr>
        <vertAlign val="subscript"/>
        <sz val="11"/>
        <rFont val="Times New Roman CE"/>
        <charset val="238"/>
      </rPr>
      <t xml:space="preserve">T </t>
    </r>
    <r>
      <rPr>
        <sz val="11"/>
        <rFont val="Times New Roman CE"/>
        <family val="1"/>
        <charset val="238"/>
      </rPr>
      <t>= 22,4 KW</t>
    </r>
  </si>
  <si>
    <t>Chladící médium: R410A (GWP = 2088); předplněno chladivem: m = 3,5 kg</t>
  </si>
  <si>
    <t>Průměr připojení chladiva Ø: 9,52/19,05 mm (kapalina/plyn)</t>
  </si>
  <si>
    <r>
      <t>Hladina akustického tlaku: L</t>
    </r>
    <r>
      <rPr>
        <vertAlign val="subscript"/>
        <sz val="11"/>
        <rFont val="Times New Roman CE"/>
        <charset val="238"/>
      </rPr>
      <t>P</t>
    </r>
    <r>
      <rPr>
        <sz val="11"/>
        <rFont val="Times New Roman CE"/>
        <family val="1"/>
        <charset val="238"/>
      </rPr>
      <t xml:space="preserve"> = 57 dB(A)</t>
    </r>
  </si>
  <si>
    <t xml:space="preserve">Rozměry jednotky (ŠxHxV): 950 x 330 x 1.380 mm; hmotnost: m = 115 Kg </t>
  </si>
  <si>
    <t>El. příkon: P = 7,83 KW; U = 3x400 V (jištění 25 A)</t>
  </si>
  <si>
    <t>Ks.</t>
  </si>
  <si>
    <t>2A</t>
  </si>
  <si>
    <t>Propojovací měděné potrubí vedení chladiva</t>
  </si>
  <si>
    <t>Celková délka potrubí chladiva:</t>
  </si>
  <si>
    <t>m.</t>
  </si>
  <si>
    <t>Průměry potrubí chladiva:  9,52 mm</t>
  </si>
  <si>
    <t>Průměry potrubí chladiva:  19,05 mm</t>
  </si>
  <si>
    <t>vč. ovládacího vodiče - 2 žilový nepolarizovaný datový kabel</t>
  </si>
  <si>
    <t>typ: JTH  200 x 500 x 2000 (ŠxVxD), m = 21,1 kg</t>
  </si>
  <si>
    <t>typ: JTH  200 x 500 x 1500 (ŠxVxD), m = 16,7 kg</t>
  </si>
  <si>
    <t>typ: JTH  200 x 500 x 1000 (ŠxVxD), m = 12,3 kg</t>
  </si>
  <si>
    <t>Městské muzeum Mariánské Lázně - stavební úpravy - expozice</t>
  </si>
  <si>
    <t>Typ: DUPLEX 1500 Multi-V</t>
  </si>
  <si>
    <t>Provedení - vnitřní, vertikální - všechna hrdla s vývodem nahoru</t>
  </si>
  <si>
    <r>
      <t>Množství přívodního vzduchu: Q = 1.165 m</t>
    </r>
    <r>
      <rPr>
        <sz val="11"/>
        <rFont val="Times New Roman"/>
        <family val="1"/>
        <charset val="238"/>
      </rPr>
      <t>³</t>
    </r>
    <r>
      <rPr>
        <sz val="11"/>
        <rFont val="Times New Roman CE"/>
        <family val="1"/>
        <charset val="238"/>
      </rPr>
      <t>/hod.</t>
    </r>
  </si>
  <si>
    <r>
      <t>Množství odváděného vzduchu: Q =  1.165 m</t>
    </r>
    <r>
      <rPr>
        <sz val="11"/>
        <rFont val="Times New Roman"/>
        <family val="1"/>
        <charset val="238"/>
      </rPr>
      <t>³</t>
    </r>
    <r>
      <rPr>
        <sz val="11"/>
        <rFont val="Times New Roman CE"/>
        <family val="1"/>
        <charset val="238"/>
      </rPr>
      <t>/hod.</t>
    </r>
  </si>
  <si>
    <t>Při externí tlakové ztrátě: p = 250 Pa</t>
  </si>
  <si>
    <r>
      <t>Elektrický příkon - přípojná hodnota motorů: P</t>
    </r>
    <r>
      <rPr>
        <vertAlign val="subscript"/>
        <sz val="11"/>
        <rFont val="Times New Roman CE"/>
        <family val="1"/>
        <charset val="238"/>
      </rPr>
      <t>E</t>
    </r>
    <r>
      <rPr>
        <sz val="11"/>
        <rFont val="Times New Roman CE"/>
        <family val="1"/>
        <charset val="238"/>
      </rPr>
      <t xml:space="preserve"> = 2x 0,78 = 1,56 KW </t>
    </r>
  </si>
  <si>
    <t>Motory - provedení EC (regulace 0-10V); U= 230 V</t>
  </si>
  <si>
    <t>Rekuperace: Deskový křížový výměník - účinnost min. 94,3 %</t>
  </si>
  <si>
    <r>
      <t>Elektrický ohřev - elektrický výkon: P</t>
    </r>
    <r>
      <rPr>
        <vertAlign val="subscript"/>
        <sz val="11"/>
        <rFont val="Times New Roman CE"/>
        <family val="1"/>
        <charset val="238"/>
      </rPr>
      <t>E</t>
    </r>
    <r>
      <rPr>
        <sz val="11"/>
        <rFont val="Times New Roman CE"/>
        <family val="1"/>
        <charset val="238"/>
      </rPr>
      <t xml:space="preserve"> = 1,98 KW; U= 3x400 V</t>
    </r>
  </si>
  <si>
    <t>typ: MAA 125 / 900</t>
  </si>
  <si>
    <r>
      <t>Jmenovitý chladící výkon: P</t>
    </r>
    <r>
      <rPr>
        <vertAlign val="subscript"/>
        <sz val="11"/>
        <rFont val="Times New Roman CE"/>
        <charset val="238"/>
      </rPr>
      <t>CH</t>
    </r>
    <r>
      <rPr>
        <sz val="11"/>
        <rFont val="Times New Roman CE"/>
        <family val="1"/>
        <charset val="238"/>
      </rPr>
      <t xml:space="preserve"> = 4,5 KW</t>
    </r>
  </si>
  <si>
    <r>
      <t>Jmenovitý topný výkon: P</t>
    </r>
    <r>
      <rPr>
        <vertAlign val="subscript"/>
        <sz val="11"/>
        <rFont val="Times New Roman CE"/>
        <charset val="238"/>
      </rPr>
      <t xml:space="preserve">T </t>
    </r>
    <r>
      <rPr>
        <sz val="11"/>
        <rFont val="Times New Roman CE"/>
        <family val="1"/>
        <charset val="238"/>
      </rPr>
      <t>= 5,0 KW</t>
    </r>
  </si>
  <si>
    <r>
      <t>Elektrické napájení: P</t>
    </r>
    <r>
      <rPr>
        <vertAlign val="subscript"/>
        <sz val="11"/>
        <rFont val="Times New Roman CE"/>
        <charset val="238"/>
      </rPr>
      <t>E</t>
    </r>
    <r>
      <rPr>
        <sz val="11"/>
        <rFont val="Times New Roman CE"/>
        <family val="1"/>
        <charset val="238"/>
      </rPr>
      <t>= 0,03 KW; U= 230 V; I= 0,28 A</t>
    </r>
  </si>
  <si>
    <t xml:space="preserve">Rozměry jednotky (ŠxHxV): 570 x 570 x 245 mm; hmotnost: m = 15 Kg </t>
  </si>
  <si>
    <r>
      <t xml:space="preserve">Množství vzduchu (N/V): Q= 450 / 660 m </t>
    </r>
    <r>
      <rPr>
        <vertAlign val="superscript"/>
        <sz val="11"/>
        <rFont val="Times New Roman CE"/>
        <charset val="238"/>
      </rPr>
      <t>3</t>
    </r>
    <r>
      <rPr>
        <sz val="11"/>
        <rFont val="Times New Roman CE"/>
        <family val="1"/>
        <charset val="238"/>
      </rPr>
      <t>/hod.</t>
    </r>
  </si>
  <si>
    <r>
      <t>Jmenovitý chladící výkon: P</t>
    </r>
    <r>
      <rPr>
        <vertAlign val="subscript"/>
        <sz val="11"/>
        <rFont val="Times New Roman CE"/>
        <charset val="238"/>
      </rPr>
      <t>CH</t>
    </r>
    <r>
      <rPr>
        <sz val="11"/>
        <rFont val="Times New Roman CE"/>
        <family val="1"/>
        <charset val="238"/>
      </rPr>
      <t xml:space="preserve"> = 3,6 KW</t>
    </r>
  </si>
  <si>
    <r>
      <t>Jmenovitý topný výkon: P</t>
    </r>
    <r>
      <rPr>
        <vertAlign val="subscript"/>
        <sz val="11"/>
        <rFont val="Times New Roman CE"/>
        <charset val="238"/>
      </rPr>
      <t xml:space="preserve">T </t>
    </r>
    <r>
      <rPr>
        <sz val="11"/>
        <rFont val="Times New Roman CE"/>
        <family val="1"/>
        <charset val="238"/>
      </rPr>
      <t>= 4,0 KW</t>
    </r>
  </si>
  <si>
    <r>
      <t>Elektrické napájení: P</t>
    </r>
    <r>
      <rPr>
        <vertAlign val="subscript"/>
        <sz val="11"/>
        <rFont val="Times New Roman CE"/>
        <charset val="238"/>
      </rPr>
      <t>E</t>
    </r>
    <r>
      <rPr>
        <sz val="11"/>
        <rFont val="Times New Roman CE"/>
        <family val="1"/>
        <charset val="238"/>
      </rPr>
      <t>= 0,02 KW; U= 230 V; I= 0,23 A</t>
    </r>
  </si>
  <si>
    <t>2</t>
  </si>
  <si>
    <t>3</t>
  </si>
  <si>
    <r>
      <t xml:space="preserve">Množství vzduchu (N/V): Q= 420 / 522 m </t>
    </r>
    <r>
      <rPr>
        <vertAlign val="superscript"/>
        <sz val="11"/>
        <rFont val="Times New Roman CE"/>
        <charset val="238"/>
      </rPr>
      <t>3</t>
    </r>
    <r>
      <rPr>
        <sz val="11"/>
        <rFont val="Times New Roman CE"/>
        <family val="1"/>
        <charset val="238"/>
      </rPr>
      <t>/hod.</t>
    </r>
  </si>
  <si>
    <t>3A</t>
  </si>
  <si>
    <t>5</t>
  </si>
  <si>
    <t>Čelní dekorační panel pro kazetovou jednotku, typ: PT-QAGW0</t>
  </si>
  <si>
    <t xml:space="preserve">Rozměry panelu (ŠxHxV): 620 x 620 x 35 mm; hmotnost: m = 3 Kg </t>
  </si>
  <si>
    <t>4</t>
  </si>
  <si>
    <t>6</t>
  </si>
  <si>
    <t>6A</t>
  </si>
  <si>
    <t>6B</t>
  </si>
  <si>
    <t>Cu rozbočka Multi V</t>
  </si>
  <si>
    <t>typ: ARBLN01621</t>
  </si>
  <si>
    <t>Průměry potrubí chladiva:  6,35 mm</t>
  </si>
  <si>
    <t>Průměry potrubí chladiva:  12,7 mm</t>
  </si>
  <si>
    <t>Průměry potrubí chladiva:  15,88 mm</t>
  </si>
  <si>
    <t>Doplnění náplně chladícího média R410A (mimo obsahu v kondenzační jednotce)</t>
  </si>
  <si>
    <t>7</t>
  </si>
  <si>
    <t>Venkovní ochrana tepelné izolace:</t>
  </si>
  <si>
    <t xml:space="preserve">Celková revize chladícího zařízení dle ČSN-EN 378-3:2017 </t>
  </si>
  <si>
    <t>Revizní kniha</t>
  </si>
  <si>
    <t>MPR - upínací čep M10/60</t>
  </si>
  <si>
    <t>1B</t>
  </si>
  <si>
    <r>
      <t>Hladina akustického tlaku ve vzdálenosti 1,0 m (N/V): L</t>
    </r>
    <r>
      <rPr>
        <vertAlign val="subscript"/>
        <sz val="11"/>
        <rFont val="Times New Roman CE"/>
        <charset val="238"/>
      </rPr>
      <t>P</t>
    </r>
    <r>
      <rPr>
        <sz val="11"/>
        <rFont val="Times New Roman CE"/>
        <family val="1"/>
        <charset val="238"/>
      </rPr>
      <t xml:space="preserve"> = 32 / 36 dB(A)</t>
    </r>
  </si>
  <si>
    <r>
      <t>Hladina akustického tlaku ve vzdálenosti 1,0 m (N/V): L</t>
    </r>
    <r>
      <rPr>
        <vertAlign val="subscript"/>
        <sz val="11"/>
        <rFont val="Times New Roman CE"/>
        <charset val="238"/>
      </rPr>
      <t>P</t>
    </r>
    <r>
      <rPr>
        <sz val="11"/>
        <rFont val="Times New Roman CE"/>
        <family val="1"/>
        <charset val="238"/>
      </rPr>
      <t xml:space="preserve"> = 27 / 32 dB(A)</t>
    </r>
  </si>
  <si>
    <t xml:space="preserve">Rozměry jednotky (ŠxHxV): 570 x 570 x 214 mm; hmotnost: m = 13,7 Kg </t>
  </si>
  <si>
    <t>typ: PWLSSB21H</t>
  </si>
  <si>
    <t>Dálkový Infra ovladač</t>
  </si>
  <si>
    <t>typ: TDV - Silent AIR - R - Z - H - M / 300 ( přívodní )</t>
  </si>
  <si>
    <t>typ: TDV - Silent AIR - R - A - H - M / 300 ( odtahový )</t>
  </si>
  <si>
    <t>typ: IT 100</t>
  </si>
  <si>
    <t>Čtyřhranné potrubí:</t>
  </si>
  <si>
    <t>Čtyřhranné potrubí skupiny I. zhotovené z ocelového pozinkovaného plechu,</t>
  </si>
  <si>
    <t>Spojovaného přírubami zhotovenými přírubovými lištami, rohovníky a C lištami.</t>
  </si>
  <si>
    <t>Souhrnem:</t>
  </si>
  <si>
    <r>
      <t>m</t>
    </r>
    <r>
      <rPr>
        <b/>
        <sz val="11"/>
        <rFont val="Times New Roman"/>
        <family val="1"/>
        <charset val="238"/>
      </rPr>
      <t>²</t>
    </r>
  </si>
  <si>
    <t>Kruhové potrubí:</t>
  </si>
  <si>
    <t>Kruhové potrubí Spiro zhotovené z ocelového pozinkovaného plechu.</t>
  </si>
  <si>
    <r>
      <t xml:space="preserve">Rovné potrubí: 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200</t>
    </r>
  </si>
  <si>
    <r>
      <t xml:space="preserve">Tvarovka: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200</t>
    </r>
  </si>
  <si>
    <r>
      <t xml:space="preserve">Rovné potrubí: 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160</t>
    </r>
  </si>
  <si>
    <r>
      <t xml:space="preserve">Tvarovka: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160</t>
    </r>
  </si>
  <si>
    <r>
      <t xml:space="preserve">Rovné potrubí: 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125</t>
    </r>
  </si>
  <si>
    <r>
      <t xml:space="preserve">Tvarovka: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125</t>
    </r>
  </si>
  <si>
    <t>Izolace tepelné čtyřhranného a kruhového potrubí:</t>
  </si>
  <si>
    <t>Přívodní a odtahové potrubí ve vnitřním nevytápěném prostoru a ve strojovně VZT</t>
  </si>
  <si>
    <t>Materiál - černý elastomer s povrchovou úpravou hliníkovou fólíí, samolepící</t>
  </si>
  <si>
    <t>Včetně lepidla na spoje a krycí hliníkové pásky šířky 50 mm</t>
  </si>
  <si>
    <t>Nahrazuje klasickou izolaci z minerální vlny o tloušťce 50-60 mm</t>
  </si>
  <si>
    <t xml:space="preserve">Souhrnem včetně 20 % prořezu </t>
  </si>
  <si>
    <t>Přívodní a odtahové potrubí ve vytápěném větraném prostoru</t>
  </si>
  <si>
    <t>Nahrazuje klasickou izolaci z minerální vlny o tloušťce 30-40 mm</t>
  </si>
  <si>
    <t>Ochranné síto pozinkované - čtyřhranné</t>
  </si>
  <si>
    <t>Rozměr: 315 x 315 (velikost oka 10 x 10 mm)</t>
  </si>
  <si>
    <t>Typ: MPR - délka 1.000 mm</t>
  </si>
  <si>
    <t>Přívodní a odtahová kompaktní VZT jednotka</t>
  </si>
  <si>
    <t xml:space="preserve">Tlumič hluku jádrový </t>
  </si>
  <si>
    <t xml:space="preserve">Tlumič hluku do kruhového potrubí </t>
  </si>
  <si>
    <t xml:space="preserve">Vířivý anemostat s přestavitelnými lamelami </t>
  </si>
  <si>
    <t xml:space="preserve">Vířivý anemostat </t>
  </si>
  <si>
    <t xml:space="preserve">Plastový talířový ventil univerzální </t>
  </si>
  <si>
    <r>
      <t>Izolace</t>
    </r>
    <r>
      <rPr>
        <sz val="11"/>
        <rFont val="Times New Roman CE"/>
        <charset val="238"/>
      </rPr>
      <t xml:space="preserve"> - tloušťka</t>
    </r>
    <r>
      <rPr>
        <b/>
        <sz val="11"/>
        <rFont val="Times New Roman CE"/>
        <charset val="238"/>
      </rPr>
      <t xml:space="preserve"> 20 mm</t>
    </r>
  </si>
  <si>
    <r>
      <t xml:space="preserve">Izolace - tloušťka </t>
    </r>
    <r>
      <rPr>
        <b/>
        <sz val="11"/>
        <rFont val="Times New Roman CE"/>
        <charset val="238"/>
      </rPr>
      <t>12 mm</t>
    </r>
  </si>
  <si>
    <t>Venkovní kondenzační jednotka, typ: ARUN080LSS5</t>
  </si>
  <si>
    <t>Montážní sokl</t>
  </si>
  <si>
    <t>Vnitřní kazetová jednotka, typ: ARNU15GTQB4</t>
  </si>
  <si>
    <t>Vnitřní kazetová jednotka, typ: ARNU12GTRB4</t>
  </si>
  <si>
    <r>
      <t>vč. tepelné izolace, tloušťka stěny</t>
    </r>
    <r>
      <rPr>
        <sz val="11"/>
        <rFont val="Symbol"/>
        <family val="1"/>
        <charset val="2"/>
      </rPr>
      <t xml:space="preserve"> </t>
    </r>
    <r>
      <rPr>
        <sz val="11"/>
        <rFont val="Times New Roman CE"/>
        <charset val="238"/>
      </rPr>
      <t>19 mm</t>
    </r>
  </si>
  <si>
    <t>Samolepící hliníková fólie, tloušťka min. 0,4 mm</t>
  </si>
  <si>
    <r>
      <t xml:space="preserve">typ: Semiflex, tloušťka 0,12 mm -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160 mm</t>
    </r>
  </si>
  <si>
    <t>Poloohebná hadice hliníková zesílená</t>
  </si>
  <si>
    <t>Cena</t>
  </si>
  <si>
    <t>obsažena</t>
  </si>
  <si>
    <t>v jednotce</t>
  </si>
  <si>
    <t>Městské muzeum Mariánské Lázně</t>
  </si>
  <si>
    <t>Stavební úpravy - expozice</t>
  </si>
  <si>
    <t>VZDUCHOTECHNIKA, CHLAZENÍ</t>
  </si>
  <si>
    <t>SOUPIS PRACÍ A DODÁVEK - VZDUCHOTECHNIKA, CHLAZENÍ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</si>
</sst>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#,##0\ &quot;Kč&quot;;\-#,##0\ &quot;Kč&quot;"/>
    <numFmt numFmtId="42" formatCode="_-* #,##0\ &quot;Kč&quot;_-;\-* #,##0\ &quot;Kč&quot;_-;_-* &quot;-&quot;\ &quot;Kč&quot;_-;_-@_-"/>
    <numFmt numFmtId="164" formatCode="#,##0\ &quot;Kč&quot;"/>
  </numFmts>
  <fonts count="38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2"/>
      <name val="Times New Roman CE"/>
      <family val="1"/>
      <charset val="238"/>
    </font>
    <font>
      <b/>
      <sz val="16"/>
      <name val="Times New Roman CE"/>
      <charset val="238"/>
    </font>
    <font>
      <b/>
      <sz val="12"/>
      <name val="Times New Roman CE"/>
      <charset val="238"/>
    </font>
    <font>
      <sz val="14"/>
      <name val="Times New Roman CE"/>
      <family val="1"/>
      <charset val="238"/>
    </font>
    <font>
      <b/>
      <sz val="14"/>
      <name val="Times New Roman CE"/>
      <charset val="238"/>
    </font>
    <font>
      <b/>
      <sz val="12"/>
      <name val="Times New Roman CE"/>
      <family val="1"/>
      <charset val="238"/>
    </font>
    <font>
      <b/>
      <sz val="16"/>
      <name val="Times New Roman CE"/>
      <family val="1"/>
      <charset val="238"/>
    </font>
    <font>
      <b/>
      <sz val="14"/>
      <name val="Times New Roman CE"/>
      <family val="1"/>
      <charset val="238"/>
    </font>
    <font>
      <sz val="16"/>
      <name val="Times New Roman CE"/>
      <family val="1"/>
      <charset val="238"/>
    </font>
    <font>
      <b/>
      <i/>
      <sz val="28"/>
      <name val="Times New Roman CE"/>
      <family val="1"/>
      <charset val="238"/>
    </font>
    <font>
      <b/>
      <sz val="18"/>
      <name val="Times New Roman CE"/>
      <family val="1"/>
      <charset val="238"/>
    </font>
    <font>
      <sz val="11"/>
      <name val="Arial CE"/>
      <charset val="238"/>
    </font>
    <font>
      <b/>
      <sz val="11"/>
      <name val="Times New Roman CE"/>
      <family val="1"/>
      <charset val="238"/>
    </font>
    <font>
      <b/>
      <sz val="11"/>
      <name val="Times New Roman CE"/>
      <charset val="238"/>
    </font>
    <font>
      <sz val="11"/>
      <name val="Times New Roman CE"/>
      <family val="1"/>
      <charset val="238"/>
    </font>
    <font>
      <b/>
      <sz val="20"/>
      <name val="Times New Roman CE"/>
      <family val="1"/>
      <charset val="238"/>
    </font>
    <font>
      <sz val="2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0"/>
      <name val="Times New Roman CE"/>
      <charset val="238"/>
    </font>
    <font>
      <b/>
      <sz val="10"/>
      <name val="Times New Roman"/>
      <family val="1"/>
      <charset val="238"/>
    </font>
    <font>
      <b/>
      <i/>
      <sz val="16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1"/>
      <name val="Arial CE"/>
      <family val="2"/>
      <charset val="238"/>
    </font>
    <font>
      <i/>
      <sz val="11"/>
      <name val="Times New Roman CE"/>
      <family val="1"/>
      <charset val="238"/>
    </font>
    <font>
      <i/>
      <sz val="11"/>
      <name val="Times New Roman CE"/>
      <charset val="238"/>
    </font>
    <font>
      <sz val="11"/>
      <name val="Times New Roman"/>
      <family val="1"/>
      <charset val="238"/>
    </font>
    <font>
      <vertAlign val="subscript"/>
      <sz val="11"/>
      <name val="Times New Roman CE"/>
      <family val="1"/>
      <charset val="238"/>
    </font>
    <font>
      <vertAlign val="subscript"/>
      <sz val="11"/>
      <name val="Times New Roman CE"/>
      <charset val="238"/>
    </font>
    <font>
      <b/>
      <i/>
      <sz val="11"/>
      <name val="Times New Roman CE"/>
      <charset val="238"/>
    </font>
    <font>
      <sz val="11"/>
      <name val="Times New Roman CE"/>
      <charset val="238"/>
    </font>
    <font>
      <sz val="11"/>
      <name val="Symbol"/>
      <family val="1"/>
      <charset val="2"/>
    </font>
    <font>
      <vertAlign val="superscript"/>
      <sz val="11"/>
      <name val="Times New Roman CE"/>
      <charset val="238"/>
    </font>
    <font>
      <b/>
      <sz val="11"/>
      <name val="Times New Roman"/>
      <family val="1"/>
      <charset val="238"/>
    </font>
    <font>
      <i/>
      <sz val="10"/>
      <name val="Times New Roman CE"/>
      <charset val="238"/>
    </font>
  </fonts>
  <fills count="2">
    <fill>
      <patternFill patternType="none"/>
    </fill>
    <fill>
      <patternFill patternType="gray125"/>
    </fill>
  </fills>
  <borders count="114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1" xfId="0" applyFont="1" applyBorder="1" applyAlignment="1">
      <alignment horizontal="right"/>
    </xf>
    <xf numFmtId="0" fontId="5" fillId="0" borderId="2" xfId="0" applyFont="1" applyBorder="1" applyAlignment="1">
      <alignment horizontal="center"/>
    </xf>
    <xf numFmtId="49" fontId="3" fillId="0" borderId="3" xfId="0" applyNumberFormat="1" applyFont="1" applyBorder="1" applyAlignment="1">
      <alignment horizontal="left"/>
    </xf>
    <xf numFmtId="0" fontId="6" fillId="0" borderId="4" xfId="0" applyFont="1" applyBorder="1" applyAlignment="1">
      <alignment horizontal="right"/>
    </xf>
    <xf numFmtId="49" fontId="6" fillId="0" borderId="5" xfId="0" applyNumberFormat="1" applyFont="1" applyBorder="1" applyAlignment="1">
      <alignment horizontal="left"/>
    </xf>
    <xf numFmtId="0" fontId="7" fillId="0" borderId="6" xfId="0" applyFont="1" applyBorder="1"/>
    <xf numFmtId="0" fontId="7" fillId="0" borderId="7" xfId="0" applyFont="1" applyBorder="1" applyAlignment="1">
      <alignment horizontal="center"/>
    </xf>
    <xf numFmtId="49" fontId="0" fillId="0" borderId="0" xfId="0" applyNumberFormat="1"/>
    <xf numFmtId="0" fontId="1" fillId="0" borderId="0" xfId="0" applyFont="1" applyAlignment="1">
      <alignment horizontal="center"/>
    </xf>
    <xf numFmtId="49" fontId="3" fillId="0" borderId="0" xfId="0" applyNumberFormat="1" applyFont="1"/>
    <xf numFmtId="0" fontId="8" fillId="0" borderId="0" xfId="0" applyFont="1" applyAlignment="1">
      <alignment horizontal="center"/>
    </xf>
    <xf numFmtId="0" fontId="6" fillId="0" borderId="0" xfId="0" applyFont="1"/>
    <xf numFmtId="42" fontId="8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0" fontId="8" fillId="0" borderId="8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0" xfId="0" applyFont="1"/>
    <xf numFmtId="0" fontId="12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3" fillId="0" borderId="9" xfId="0" applyFont="1" applyBorder="1"/>
    <xf numFmtId="0" fontId="3" fillId="0" borderId="10" xfId="0" applyFont="1" applyBorder="1"/>
    <xf numFmtId="0" fontId="7" fillId="0" borderId="11" xfId="0" applyFont="1" applyBorder="1"/>
    <xf numFmtId="0" fontId="7" fillId="0" borderId="12" xfId="0" applyFont="1" applyBorder="1"/>
    <xf numFmtId="0" fontId="15" fillId="0" borderId="13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3" fontId="16" fillId="0" borderId="15" xfId="0" applyNumberFormat="1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9" xfId="0" applyFont="1" applyBorder="1" applyAlignment="1">
      <alignment horizontal="center"/>
    </xf>
    <xf numFmtId="3" fontId="15" fillId="0" borderId="20" xfId="0" applyNumberFormat="1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3" fontId="15" fillId="0" borderId="0" xfId="0" applyNumberFormat="1" applyFont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right"/>
    </xf>
    <xf numFmtId="0" fontId="15" fillId="0" borderId="15" xfId="0" applyFont="1" applyBorder="1" applyAlignment="1">
      <alignment horizontal="left"/>
    </xf>
    <xf numFmtId="0" fontId="17" fillId="0" borderId="13" xfId="0" applyFont="1" applyBorder="1"/>
    <xf numFmtId="0" fontId="17" fillId="0" borderId="16" xfId="0" applyFont="1" applyBorder="1"/>
    <xf numFmtId="0" fontId="15" fillId="0" borderId="25" xfId="0" applyFont="1" applyBorder="1" applyAlignment="1">
      <alignment horizontal="right"/>
    </xf>
    <xf numFmtId="0" fontId="15" fillId="0" borderId="26" xfId="0" applyFont="1" applyBorder="1" applyAlignment="1">
      <alignment horizontal="left"/>
    </xf>
    <xf numFmtId="0" fontId="15" fillId="0" borderId="18" xfId="0" applyFont="1" applyBorder="1"/>
    <xf numFmtId="0" fontId="17" fillId="0" borderId="24" xfId="0" applyFont="1" applyBorder="1" applyAlignment="1">
      <alignment horizontal="right"/>
    </xf>
    <xf numFmtId="49" fontId="17" fillId="0" borderId="15" xfId="0" applyNumberFormat="1" applyFont="1" applyBorder="1" applyAlignment="1">
      <alignment horizontal="left"/>
    </xf>
    <xf numFmtId="0" fontId="17" fillId="0" borderId="11" xfId="0" applyFont="1" applyBorder="1" applyAlignment="1">
      <alignment horizontal="right"/>
    </xf>
    <xf numFmtId="49" fontId="17" fillId="0" borderId="27" xfId="0" applyNumberFormat="1" applyFont="1" applyBorder="1" applyAlignment="1">
      <alignment horizontal="left"/>
    </xf>
    <xf numFmtId="0" fontId="17" fillId="0" borderId="21" xfId="0" applyFont="1" applyBorder="1"/>
    <xf numFmtId="0" fontId="17" fillId="0" borderId="0" xfId="0" applyFont="1"/>
    <xf numFmtId="0" fontId="14" fillId="0" borderId="0" xfId="0" applyFont="1"/>
    <xf numFmtId="3" fontId="16" fillId="0" borderId="28" xfId="0" applyNumberFormat="1" applyFont="1" applyBorder="1" applyAlignment="1">
      <alignment horizontal="center"/>
    </xf>
    <xf numFmtId="0" fontId="17" fillId="0" borderId="23" xfId="0" applyFont="1" applyBorder="1"/>
    <xf numFmtId="0" fontId="17" fillId="0" borderId="29" xfId="0" applyFont="1" applyBorder="1" applyAlignment="1">
      <alignment horizontal="right"/>
    </xf>
    <xf numFmtId="3" fontId="15" fillId="0" borderId="30" xfId="0" applyNumberFormat="1" applyFont="1" applyBorder="1" applyAlignment="1">
      <alignment horizontal="center"/>
    </xf>
    <xf numFmtId="49" fontId="17" fillId="0" borderId="31" xfId="0" applyNumberFormat="1" applyFont="1" applyBorder="1" applyAlignment="1">
      <alignment horizontal="left"/>
    </xf>
    <xf numFmtId="0" fontId="15" fillId="0" borderId="22" xfId="0" applyFont="1" applyBorder="1" applyAlignment="1">
      <alignment horizontal="center"/>
    </xf>
    <xf numFmtId="3" fontId="15" fillId="0" borderId="27" xfId="0" applyNumberFormat="1" applyFont="1" applyBorder="1" applyAlignment="1">
      <alignment horizontal="center"/>
    </xf>
    <xf numFmtId="0" fontId="17" fillId="0" borderId="32" xfId="0" applyFont="1" applyBorder="1" applyAlignment="1">
      <alignment horizontal="right"/>
    </xf>
    <xf numFmtId="0" fontId="17" fillId="0" borderId="33" xfId="0" applyFont="1" applyBorder="1" applyAlignment="1">
      <alignment horizontal="left"/>
    </xf>
    <xf numFmtId="0" fontId="15" fillId="0" borderId="34" xfId="0" applyFont="1" applyBorder="1" applyAlignment="1">
      <alignment horizontal="center"/>
    </xf>
    <xf numFmtId="3" fontId="16" fillId="0" borderId="35" xfId="0" applyNumberFormat="1" applyFont="1" applyBorder="1" applyAlignment="1">
      <alignment horizontal="center"/>
    </xf>
    <xf numFmtId="3" fontId="15" fillId="0" borderId="28" xfId="0" applyNumberFormat="1" applyFont="1" applyBorder="1" applyAlignment="1">
      <alignment horizontal="center"/>
    </xf>
    <xf numFmtId="3" fontId="15" fillId="0" borderId="36" xfId="0" applyNumberFormat="1" applyFont="1" applyBorder="1" applyAlignment="1">
      <alignment horizontal="center"/>
    </xf>
    <xf numFmtId="0" fontId="6" fillId="0" borderId="37" xfId="0" applyFont="1" applyBorder="1" applyAlignment="1">
      <alignment horizontal="right"/>
    </xf>
    <xf numFmtId="49" fontId="6" fillId="0" borderId="38" xfId="0" applyNumberFormat="1" applyFont="1" applyBorder="1" applyAlignment="1">
      <alignment horizontal="left"/>
    </xf>
    <xf numFmtId="0" fontId="7" fillId="0" borderId="39" xfId="0" applyFont="1" applyBorder="1"/>
    <xf numFmtId="0" fontId="10" fillId="0" borderId="39" xfId="0" applyFont="1" applyBorder="1" applyAlignment="1">
      <alignment horizontal="center"/>
    </xf>
    <xf numFmtId="0" fontId="7" fillId="0" borderId="40" xfId="0" applyFont="1" applyBorder="1" applyAlignment="1">
      <alignment horizontal="center"/>
    </xf>
    <xf numFmtId="0" fontId="15" fillId="0" borderId="41" xfId="0" applyFont="1" applyBorder="1" applyAlignment="1">
      <alignment horizontal="right"/>
    </xf>
    <xf numFmtId="0" fontId="15" fillId="0" borderId="42" xfId="0" applyFont="1" applyBorder="1" applyAlignment="1">
      <alignment horizontal="left"/>
    </xf>
    <xf numFmtId="0" fontId="17" fillId="0" borderId="43" xfId="0" applyFont="1" applyBorder="1"/>
    <xf numFmtId="0" fontId="15" fillId="0" borderId="43" xfId="0" applyFont="1" applyBorder="1" applyAlignment="1">
      <alignment horizontal="center"/>
    </xf>
    <xf numFmtId="3" fontId="16" fillId="0" borderId="42" xfId="0" applyNumberFormat="1" applyFont="1" applyBorder="1" applyAlignment="1">
      <alignment horizontal="center"/>
    </xf>
    <xf numFmtId="0" fontId="15" fillId="0" borderId="29" xfId="0" applyFont="1" applyBorder="1" applyAlignment="1">
      <alignment horizontal="right"/>
    </xf>
    <xf numFmtId="0" fontId="15" fillId="0" borderId="31" xfId="0" applyFont="1" applyBorder="1" applyAlignment="1">
      <alignment horizontal="left"/>
    </xf>
    <xf numFmtId="3" fontId="16" fillId="0" borderId="31" xfId="0" applyNumberFormat="1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3" fontId="16" fillId="0" borderId="45" xfId="0" applyNumberFormat="1" applyFont="1" applyBorder="1" applyAlignment="1">
      <alignment horizontal="center"/>
    </xf>
    <xf numFmtId="3" fontId="16" fillId="0" borderId="46" xfId="0" applyNumberFormat="1" applyFont="1" applyBorder="1" applyAlignment="1">
      <alignment horizontal="center"/>
    </xf>
    <xf numFmtId="0" fontId="19" fillId="0" borderId="0" xfId="0" applyFont="1"/>
    <xf numFmtId="0" fontId="7" fillId="0" borderId="0" xfId="0" applyFont="1" applyAlignment="1">
      <alignment horizontal="left"/>
    </xf>
    <xf numFmtId="0" fontId="20" fillId="0" borderId="0" xfId="0" applyFont="1"/>
    <xf numFmtId="0" fontId="16" fillId="0" borderId="0" xfId="0" applyFont="1" applyAlignment="1">
      <alignment horizontal="right"/>
    </xf>
    <xf numFmtId="49" fontId="16" fillId="0" borderId="0" xfId="0" applyNumberFormat="1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3" fontId="16" fillId="0" borderId="0" xfId="0" applyNumberFormat="1" applyFont="1" applyAlignment="1">
      <alignment horizontal="center"/>
    </xf>
    <xf numFmtId="42" fontId="15" fillId="0" borderId="0" xfId="0" applyNumberFormat="1" applyFont="1" applyAlignment="1">
      <alignment horizontal="center"/>
    </xf>
    <xf numFmtId="3" fontId="16" fillId="0" borderId="47" xfId="0" applyNumberFormat="1" applyFont="1" applyBorder="1" applyAlignment="1">
      <alignment horizontal="center"/>
    </xf>
    <xf numFmtId="3" fontId="16" fillId="0" borderId="48" xfId="0" applyNumberFormat="1" applyFont="1" applyBorder="1" applyAlignment="1">
      <alignment horizontal="center"/>
    </xf>
    <xf numFmtId="0" fontId="5" fillId="0" borderId="8" xfId="0" applyFont="1" applyBorder="1"/>
    <xf numFmtId="49" fontId="17" fillId="0" borderId="33" xfId="0" applyNumberFormat="1" applyFont="1" applyBorder="1" applyAlignment="1">
      <alignment horizontal="left"/>
    </xf>
    <xf numFmtId="0" fontId="16" fillId="0" borderId="34" xfId="0" applyFont="1" applyBorder="1" applyAlignment="1">
      <alignment horizontal="center"/>
    </xf>
    <xf numFmtId="49" fontId="14" fillId="0" borderId="0" xfId="0" applyNumberFormat="1" applyFont="1"/>
    <xf numFmtId="0" fontId="21" fillId="0" borderId="0" xfId="0" applyFont="1" applyAlignment="1">
      <alignment horizontal="center"/>
    </xf>
    <xf numFmtId="0" fontId="16" fillId="0" borderId="44" xfId="0" applyFont="1" applyBorder="1" applyAlignment="1">
      <alignment horizontal="center"/>
    </xf>
    <xf numFmtId="42" fontId="15" fillId="0" borderId="49" xfId="0" applyNumberFormat="1" applyFont="1" applyBorder="1" applyAlignment="1">
      <alignment horizontal="center"/>
    </xf>
    <xf numFmtId="3" fontId="16" fillId="0" borderId="50" xfId="0" applyNumberFormat="1" applyFont="1" applyBorder="1" applyAlignment="1">
      <alignment horizontal="center"/>
    </xf>
    <xf numFmtId="42" fontId="15" fillId="0" borderId="51" xfId="0" applyNumberFormat="1" applyFont="1" applyBorder="1" applyAlignment="1">
      <alignment horizontal="center"/>
    </xf>
    <xf numFmtId="3" fontId="8" fillId="0" borderId="52" xfId="0" applyNumberFormat="1" applyFont="1" applyBorder="1" applyAlignment="1">
      <alignment horizontal="center"/>
    </xf>
    <xf numFmtId="3" fontId="8" fillId="0" borderId="53" xfId="0" applyNumberFormat="1" applyFont="1" applyBorder="1" applyAlignment="1">
      <alignment horizontal="center"/>
    </xf>
    <xf numFmtId="0" fontId="22" fillId="0" borderId="54" xfId="0" applyFont="1" applyBorder="1" applyAlignment="1">
      <alignment horizontal="center"/>
    </xf>
    <xf numFmtId="0" fontId="22" fillId="0" borderId="55" xfId="0" applyFont="1" applyBorder="1" applyAlignment="1">
      <alignment horizontal="center"/>
    </xf>
    <xf numFmtId="0" fontId="22" fillId="0" borderId="56" xfId="0" applyFont="1" applyBorder="1" applyAlignment="1">
      <alignment horizontal="center"/>
    </xf>
    <xf numFmtId="0" fontId="22" fillId="0" borderId="57" xfId="0" applyFont="1" applyBorder="1" applyAlignment="1">
      <alignment horizontal="center"/>
    </xf>
    <xf numFmtId="5" fontId="15" fillId="0" borderId="58" xfId="0" applyNumberFormat="1" applyFont="1" applyBorder="1" applyAlignment="1">
      <alignment horizontal="center"/>
    </xf>
    <xf numFmtId="5" fontId="15" fillId="0" borderId="59" xfId="0" applyNumberFormat="1" applyFont="1" applyBorder="1" applyAlignment="1">
      <alignment horizontal="center"/>
    </xf>
    <xf numFmtId="5" fontId="15" fillId="0" borderId="60" xfId="0" applyNumberFormat="1" applyFont="1" applyBorder="1" applyAlignment="1">
      <alignment horizontal="center"/>
    </xf>
    <xf numFmtId="5" fontId="15" fillId="0" borderId="61" xfId="0" applyNumberFormat="1" applyFont="1" applyBorder="1" applyAlignment="1">
      <alignment horizontal="center"/>
    </xf>
    <xf numFmtId="5" fontId="15" fillId="0" borderId="62" xfId="0" applyNumberFormat="1" applyFont="1" applyBorder="1" applyAlignment="1">
      <alignment horizontal="center"/>
    </xf>
    <xf numFmtId="5" fontId="15" fillId="0" borderId="63" xfId="0" applyNumberFormat="1" applyFont="1" applyBorder="1" applyAlignment="1">
      <alignment horizontal="center"/>
    </xf>
    <xf numFmtId="5" fontId="15" fillId="0" borderId="64" xfId="0" applyNumberFormat="1" applyFont="1" applyBorder="1" applyAlignment="1">
      <alignment horizontal="center"/>
    </xf>
    <xf numFmtId="5" fontId="15" fillId="0" borderId="65" xfId="0" applyNumberFormat="1" applyFont="1" applyBorder="1" applyAlignment="1">
      <alignment horizontal="center"/>
    </xf>
    <xf numFmtId="5" fontId="8" fillId="0" borderId="66" xfId="0" applyNumberFormat="1" applyFont="1" applyBorder="1" applyAlignment="1">
      <alignment horizontal="center"/>
    </xf>
    <xf numFmtId="5" fontId="15" fillId="0" borderId="67" xfId="0" applyNumberFormat="1" applyFont="1" applyBorder="1" applyAlignment="1">
      <alignment horizontal="center"/>
    </xf>
    <xf numFmtId="5" fontId="8" fillId="0" borderId="68" xfId="0" applyNumberFormat="1" applyFont="1" applyBorder="1" applyAlignment="1">
      <alignment horizontal="center"/>
    </xf>
    <xf numFmtId="5" fontId="15" fillId="0" borderId="69" xfId="0" applyNumberFormat="1" applyFont="1" applyBorder="1" applyAlignment="1">
      <alignment horizontal="center"/>
    </xf>
    <xf numFmtId="5" fontId="15" fillId="0" borderId="70" xfId="0" applyNumberFormat="1" applyFont="1" applyBorder="1" applyAlignment="1">
      <alignment horizontal="center"/>
    </xf>
    <xf numFmtId="5" fontId="15" fillId="0" borderId="71" xfId="0" applyNumberFormat="1" applyFont="1" applyBorder="1" applyAlignment="1">
      <alignment horizontal="center"/>
    </xf>
    <xf numFmtId="5" fontId="15" fillId="0" borderId="72" xfId="0" applyNumberFormat="1" applyFont="1" applyBorder="1" applyAlignment="1">
      <alignment horizontal="center"/>
    </xf>
    <xf numFmtId="5" fontId="6" fillId="0" borderId="73" xfId="0" applyNumberFormat="1" applyFont="1" applyBorder="1" applyAlignment="1">
      <alignment horizontal="right"/>
    </xf>
    <xf numFmtId="5" fontId="6" fillId="0" borderId="74" xfId="0" applyNumberFormat="1" applyFont="1" applyBorder="1" applyAlignment="1">
      <alignment horizontal="right"/>
    </xf>
    <xf numFmtId="5" fontId="9" fillId="0" borderId="75" xfId="0" applyNumberFormat="1" applyFont="1" applyBorder="1"/>
    <xf numFmtId="5" fontId="5" fillId="0" borderId="76" xfId="0" applyNumberFormat="1" applyFont="1" applyBorder="1" applyAlignment="1">
      <alignment horizontal="center"/>
    </xf>
    <xf numFmtId="5" fontId="7" fillId="0" borderId="77" xfId="0" applyNumberFormat="1" applyFont="1" applyBorder="1" applyAlignment="1">
      <alignment horizontal="center"/>
    </xf>
    <xf numFmtId="0" fontId="24" fillId="0" borderId="78" xfId="0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0" xfId="0" applyFont="1"/>
    <xf numFmtId="0" fontId="25" fillId="0" borderId="18" xfId="0" applyFont="1" applyBorder="1"/>
    <xf numFmtId="3" fontId="15" fillId="0" borderId="26" xfId="0" applyNumberFormat="1" applyFont="1" applyBorder="1" applyAlignment="1">
      <alignment horizontal="center"/>
    </xf>
    <xf numFmtId="3" fontId="16" fillId="0" borderId="30" xfId="0" applyNumberFormat="1" applyFont="1" applyBorder="1" applyAlignment="1">
      <alignment horizontal="center"/>
    </xf>
    <xf numFmtId="0" fontId="26" fillId="0" borderId="0" xfId="0" applyFont="1"/>
    <xf numFmtId="3" fontId="27" fillId="0" borderId="15" xfId="0" applyNumberFormat="1" applyFont="1" applyBorder="1" applyAlignment="1">
      <alignment horizontal="center"/>
    </xf>
    <xf numFmtId="0" fontId="28" fillId="0" borderId="13" xfId="0" applyFont="1" applyBorder="1"/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3" fontId="17" fillId="0" borderId="15" xfId="0" applyNumberFormat="1" applyFont="1" applyBorder="1" applyAlignment="1">
      <alignment horizontal="center"/>
    </xf>
    <xf numFmtId="4" fontId="17" fillId="0" borderId="15" xfId="0" applyNumberFormat="1" applyFont="1" applyBorder="1" applyAlignment="1">
      <alignment horizontal="center"/>
    </xf>
    <xf numFmtId="3" fontId="15" fillId="0" borderId="15" xfId="0" applyNumberFormat="1" applyFont="1" applyBorder="1" applyAlignment="1">
      <alignment horizontal="center"/>
    </xf>
    <xf numFmtId="0" fontId="17" fillId="0" borderId="1" xfId="0" applyFont="1" applyBorder="1" applyAlignment="1">
      <alignment horizontal="right"/>
    </xf>
    <xf numFmtId="49" fontId="17" fillId="0" borderId="3" xfId="0" applyNumberFormat="1" applyFont="1" applyBorder="1" applyAlignment="1">
      <alignment horizontal="left"/>
    </xf>
    <xf numFmtId="0" fontId="15" fillId="0" borderId="8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3" fontId="15" fillId="0" borderId="3" xfId="0" applyNumberFormat="1" applyFont="1" applyBorder="1" applyAlignment="1">
      <alignment horizontal="center"/>
    </xf>
    <xf numFmtId="5" fontId="15" fillId="0" borderId="97" xfId="0" applyNumberFormat="1" applyFont="1" applyBorder="1" applyAlignment="1">
      <alignment horizontal="center"/>
    </xf>
    <xf numFmtId="3" fontId="16" fillId="0" borderId="98" xfId="0" applyNumberFormat="1" applyFont="1" applyBorder="1" applyAlignment="1">
      <alignment horizontal="center"/>
    </xf>
    <xf numFmtId="5" fontId="15" fillId="0" borderId="99" xfId="0" applyNumberFormat="1" applyFont="1" applyBorder="1" applyAlignment="1">
      <alignment horizontal="center"/>
    </xf>
    <xf numFmtId="49" fontId="15" fillId="0" borderId="42" xfId="0" applyNumberFormat="1" applyFont="1" applyBorder="1" applyAlignment="1">
      <alignment horizontal="left"/>
    </xf>
    <xf numFmtId="0" fontId="15" fillId="0" borderId="11" xfId="0" applyFont="1" applyBorder="1" applyAlignment="1">
      <alignment horizontal="right"/>
    </xf>
    <xf numFmtId="49" fontId="15" fillId="0" borderId="27" xfId="0" applyNumberFormat="1" applyFont="1" applyBorder="1" applyAlignment="1">
      <alignment horizontal="left"/>
    </xf>
    <xf numFmtId="0" fontId="29" fillId="0" borderId="0" xfId="0" applyFont="1"/>
    <xf numFmtId="0" fontId="15" fillId="0" borderId="100" xfId="0" applyFont="1" applyBorder="1" applyAlignment="1">
      <alignment horizontal="right"/>
    </xf>
    <xf numFmtId="0" fontId="15" fillId="0" borderId="101" xfId="0" applyFont="1" applyBorder="1" applyAlignment="1">
      <alignment horizontal="left"/>
    </xf>
    <xf numFmtId="0" fontId="17" fillId="0" borderId="102" xfId="0" applyFont="1" applyBorder="1"/>
    <xf numFmtId="0" fontId="15" fillId="0" borderId="102" xfId="0" applyFont="1" applyBorder="1" applyAlignment="1">
      <alignment horizontal="center"/>
    </xf>
    <xf numFmtId="0" fontId="15" fillId="0" borderId="103" xfId="0" applyFont="1" applyBorder="1" applyAlignment="1">
      <alignment horizontal="center"/>
    </xf>
    <xf numFmtId="3" fontId="16" fillId="0" borderId="101" xfId="0" applyNumberFormat="1" applyFont="1" applyBorder="1" applyAlignment="1">
      <alignment horizontal="center"/>
    </xf>
    <xf numFmtId="49" fontId="15" fillId="0" borderId="26" xfId="0" applyNumberFormat="1" applyFont="1" applyBorder="1" applyAlignment="1">
      <alignment horizontal="left"/>
    </xf>
    <xf numFmtId="0" fontId="16" fillId="0" borderId="18" xfId="0" applyFont="1" applyBorder="1"/>
    <xf numFmtId="0" fontId="16" fillId="0" borderId="19" xfId="0" applyFont="1" applyBorder="1" applyAlignment="1">
      <alignment horizontal="center"/>
    </xf>
    <xf numFmtId="3" fontId="16" fillId="0" borderId="104" xfId="0" applyNumberFormat="1" applyFont="1" applyBorder="1" applyAlignment="1">
      <alignment horizontal="center"/>
    </xf>
    <xf numFmtId="49" fontId="15" fillId="0" borderId="15" xfId="0" applyNumberFormat="1" applyFont="1" applyBorder="1" applyAlignment="1">
      <alignment horizontal="left"/>
    </xf>
    <xf numFmtId="0" fontId="32" fillId="0" borderId="13" xfId="0" applyFont="1" applyBorder="1"/>
    <xf numFmtId="3" fontId="16" fillId="0" borderId="105" xfId="0" applyNumberFormat="1" applyFont="1" applyBorder="1" applyAlignment="1">
      <alignment horizontal="center"/>
    </xf>
    <xf numFmtId="49" fontId="15" fillId="0" borderId="31" xfId="0" applyNumberFormat="1" applyFont="1" applyBorder="1" applyAlignment="1">
      <alignment horizontal="left"/>
    </xf>
    <xf numFmtId="3" fontId="16" fillId="0" borderId="106" xfId="0" applyNumberFormat="1" applyFont="1" applyBorder="1" applyAlignment="1">
      <alignment horizontal="center"/>
    </xf>
    <xf numFmtId="0" fontId="33" fillId="0" borderId="43" xfId="0" applyFont="1" applyBorder="1"/>
    <xf numFmtId="0" fontId="15" fillId="0" borderId="1" xfId="0" applyFont="1" applyBorder="1" applyAlignment="1">
      <alignment horizontal="right"/>
    </xf>
    <xf numFmtId="49" fontId="15" fillId="0" borderId="3" xfId="0" applyNumberFormat="1" applyFont="1" applyBorder="1" applyAlignment="1">
      <alignment horizontal="left"/>
    </xf>
    <xf numFmtId="0" fontId="33" fillId="0" borderId="8" xfId="0" applyFont="1" applyBorder="1"/>
    <xf numFmtId="0" fontId="16" fillId="0" borderId="2" xfId="0" applyFont="1" applyBorder="1" applyAlignment="1">
      <alignment horizontal="center"/>
    </xf>
    <xf numFmtId="0" fontId="17" fillId="0" borderId="18" xfId="0" applyFont="1" applyBorder="1"/>
    <xf numFmtId="3" fontId="15" fillId="0" borderId="46" xfId="0" applyNumberFormat="1" applyFont="1" applyBorder="1" applyAlignment="1">
      <alignment horizontal="center"/>
    </xf>
    <xf numFmtId="49" fontId="15" fillId="0" borderId="101" xfId="0" applyNumberFormat="1" applyFont="1" applyBorder="1" applyAlignment="1">
      <alignment horizontal="left"/>
    </xf>
    <xf numFmtId="0" fontId="16" fillId="0" borderId="103" xfId="0" applyFont="1" applyBorder="1" applyAlignment="1">
      <alignment horizontal="center"/>
    </xf>
    <xf numFmtId="3" fontId="16" fillId="0" borderId="107" xfId="0" applyNumberFormat="1" applyFont="1" applyBorder="1" applyAlignment="1">
      <alignment horizontal="center"/>
    </xf>
    <xf numFmtId="3" fontId="15" fillId="0" borderId="107" xfId="0" applyNumberFormat="1" applyFont="1" applyBorder="1" applyAlignment="1">
      <alignment horizontal="center"/>
    </xf>
    <xf numFmtId="3" fontId="15" fillId="0" borderId="108" xfId="0" applyNumberFormat="1" applyFont="1" applyBorder="1" applyAlignment="1">
      <alignment horizontal="center"/>
    </xf>
    <xf numFmtId="0" fontId="15" fillId="0" borderId="4" xfId="0" applyFont="1" applyBorder="1" applyAlignment="1">
      <alignment horizontal="right"/>
    </xf>
    <xf numFmtId="49" fontId="15" fillId="0" borderId="5" xfId="0" applyNumberFormat="1" applyFont="1" applyBorder="1" applyAlignment="1">
      <alignment horizontal="left"/>
    </xf>
    <xf numFmtId="0" fontId="17" fillId="0" borderId="6" xfId="0" applyFont="1" applyBorder="1"/>
    <xf numFmtId="0" fontId="15" fillId="0" borderId="6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3" fontId="16" fillId="0" borderId="93" xfId="0" applyNumberFormat="1" applyFont="1" applyBorder="1" applyAlignment="1">
      <alignment horizontal="center"/>
    </xf>
    <xf numFmtId="5" fontId="15" fillId="0" borderId="109" xfId="0" applyNumberFormat="1" applyFont="1" applyBorder="1" applyAlignment="1">
      <alignment horizontal="center"/>
    </xf>
    <xf numFmtId="3" fontId="16" fillId="0" borderId="110" xfId="0" applyNumberFormat="1" applyFont="1" applyBorder="1" applyAlignment="1">
      <alignment horizontal="center"/>
    </xf>
    <xf numFmtId="5" fontId="15" fillId="0" borderId="111" xfId="0" applyNumberFormat="1" applyFont="1" applyBorder="1" applyAlignment="1">
      <alignment horizontal="center"/>
    </xf>
    <xf numFmtId="0" fontId="33" fillId="0" borderId="18" xfId="0" applyFont="1" applyBorder="1"/>
    <xf numFmtId="3" fontId="15" fillId="0" borderId="31" xfId="0" applyNumberFormat="1" applyFont="1" applyBorder="1" applyAlignment="1">
      <alignment horizontal="center"/>
    </xf>
    <xf numFmtId="3" fontId="16" fillId="0" borderId="33" xfId="0" applyNumberFormat="1" applyFont="1" applyBorder="1" applyAlignment="1">
      <alignment horizontal="center"/>
    </xf>
    <xf numFmtId="0" fontId="15" fillId="0" borderId="0" xfId="0" applyFont="1" applyAlignment="1">
      <alignment horizontal="right"/>
    </xf>
    <xf numFmtId="49" fontId="15" fillId="0" borderId="0" xfId="0" applyNumberFormat="1" applyFont="1" applyAlignment="1">
      <alignment horizontal="left"/>
    </xf>
    <xf numFmtId="5" fontId="15" fillId="0" borderId="0" xfId="0" applyNumberFormat="1" applyFont="1" applyAlignment="1">
      <alignment horizontal="center"/>
    </xf>
    <xf numFmtId="0" fontId="16" fillId="0" borderId="70" xfId="0" applyFont="1" applyBorder="1" applyAlignment="1">
      <alignment horizontal="center"/>
    </xf>
    <xf numFmtId="3" fontId="15" fillId="0" borderId="112" xfId="0" applyNumberFormat="1" applyFont="1" applyBorder="1" applyAlignment="1">
      <alignment horizontal="center"/>
    </xf>
    <xf numFmtId="0" fontId="17" fillId="0" borderId="31" xfId="0" applyFont="1" applyBorder="1" applyAlignment="1">
      <alignment horizontal="left"/>
    </xf>
    <xf numFmtId="0" fontId="16" fillId="0" borderId="69" xfId="0" applyFont="1" applyBorder="1" applyAlignment="1">
      <alignment horizontal="center"/>
    </xf>
    <xf numFmtId="3" fontId="16" fillId="0" borderId="26" xfId="0" applyNumberFormat="1" applyFont="1" applyBorder="1" applyAlignment="1">
      <alignment horizontal="center"/>
    </xf>
    <xf numFmtId="3" fontId="15" fillId="0" borderId="50" xfId="0" applyNumberFormat="1" applyFont="1" applyBorder="1" applyAlignment="1">
      <alignment horizontal="center"/>
    </xf>
    <xf numFmtId="0" fontId="15" fillId="0" borderId="27" xfId="0" applyFont="1" applyBorder="1" applyAlignment="1">
      <alignment horizontal="left"/>
    </xf>
    <xf numFmtId="3" fontId="0" fillId="0" borderId="0" xfId="0" applyNumberFormat="1"/>
    <xf numFmtId="3" fontId="16" fillId="0" borderId="20" xfId="0" applyNumberFormat="1" applyFont="1" applyBorder="1" applyAlignment="1">
      <alignment horizontal="center"/>
    </xf>
    <xf numFmtId="0" fontId="28" fillId="0" borderId="43" xfId="0" applyFont="1" applyBorder="1"/>
    <xf numFmtId="5" fontId="29" fillId="0" borderId="0" xfId="0" applyNumberFormat="1" applyFont="1"/>
    <xf numFmtId="3" fontId="15" fillId="0" borderId="106" xfId="0" applyNumberFormat="1" applyFont="1" applyBorder="1" applyAlignment="1">
      <alignment horizontal="center"/>
    </xf>
    <xf numFmtId="3" fontId="15" fillId="0" borderId="104" xfId="0" applyNumberFormat="1" applyFont="1" applyBorder="1" applyAlignment="1">
      <alignment horizontal="center"/>
    </xf>
    <xf numFmtId="3" fontId="16" fillId="0" borderId="113" xfId="0" applyNumberFormat="1" applyFont="1" applyBorder="1" applyAlignment="1">
      <alignment horizontal="center"/>
    </xf>
    <xf numFmtId="3" fontId="37" fillId="0" borderId="42" xfId="0" applyNumberFormat="1" applyFont="1" applyBorder="1" applyAlignment="1">
      <alignment horizontal="center"/>
    </xf>
    <xf numFmtId="3" fontId="37" fillId="0" borderId="31" xfId="0" applyNumberFormat="1" applyFont="1" applyBorder="1" applyAlignment="1">
      <alignment horizontal="center"/>
    </xf>
    <xf numFmtId="0" fontId="6" fillId="0" borderId="25" xfId="0" applyFont="1" applyBorder="1" applyAlignment="1">
      <alignment horizontal="left"/>
    </xf>
    <xf numFmtId="0" fontId="6" fillId="0" borderId="49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9" fillId="0" borderId="81" xfId="0" applyFont="1" applyBorder="1" applyAlignment="1">
      <alignment horizontal="left"/>
    </xf>
    <xf numFmtId="0" fontId="6" fillId="0" borderId="24" xfId="0" applyFont="1" applyBorder="1" applyAlignment="1">
      <alignment horizontal="left"/>
    </xf>
    <xf numFmtId="0" fontId="6" fillId="0" borderId="82" xfId="0" applyFont="1" applyBorder="1" applyAlignment="1">
      <alignment horizontal="left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24" fillId="0" borderId="79" xfId="0" applyFont="1" applyBorder="1" applyAlignment="1">
      <alignment horizontal="center"/>
    </xf>
    <xf numFmtId="0" fontId="24" fillId="0" borderId="80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6" fillId="0" borderId="83" xfId="0" applyFont="1" applyBorder="1" applyAlignment="1">
      <alignment horizontal="center"/>
    </xf>
    <xf numFmtId="0" fontId="16" fillId="0" borderId="76" xfId="0" applyFont="1" applyBorder="1" applyAlignment="1">
      <alignment horizontal="center"/>
    </xf>
    <xf numFmtId="5" fontId="8" fillId="0" borderId="52" xfId="0" applyNumberFormat="1" applyFont="1" applyBorder="1" applyAlignment="1">
      <alignment horizontal="right"/>
    </xf>
    <xf numFmtId="5" fontId="8" fillId="0" borderId="84" xfId="0" applyNumberFormat="1" applyFont="1" applyBorder="1" applyAlignment="1">
      <alignment horizontal="right"/>
    </xf>
    <xf numFmtId="5" fontId="8" fillId="0" borderId="53" xfId="0" applyNumberFormat="1" applyFont="1" applyBorder="1" applyAlignment="1">
      <alignment horizontal="right"/>
    </xf>
    <xf numFmtId="5" fontId="8" fillId="0" borderId="85" xfId="0" applyNumberFormat="1" applyFont="1" applyBorder="1" applyAlignment="1">
      <alignment horizontal="right"/>
    </xf>
    <xf numFmtId="0" fontId="5" fillId="0" borderId="86" xfId="0" applyFont="1" applyBorder="1" applyAlignment="1">
      <alignment horizontal="center" vertical="center"/>
    </xf>
    <xf numFmtId="0" fontId="5" fillId="0" borderId="87" xfId="0" applyFont="1" applyBorder="1" applyAlignment="1">
      <alignment horizontal="center" vertical="center"/>
    </xf>
    <xf numFmtId="0" fontId="5" fillId="0" borderId="88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89" xfId="0" applyFont="1" applyBorder="1" applyAlignment="1">
      <alignment horizontal="center" vertical="center"/>
    </xf>
    <xf numFmtId="0" fontId="5" fillId="0" borderId="90" xfId="0" applyFont="1" applyBorder="1" applyAlignment="1">
      <alignment horizontal="center" vertical="center"/>
    </xf>
    <xf numFmtId="0" fontId="22" fillId="0" borderId="89" xfId="0" applyFont="1" applyBorder="1" applyAlignment="1">
      <alignment horizontal="center" vertical="center"/>
    </xf>
    <xf numFmtId="0" fontId="22" fillId="0" borderId="90" xfId="0" applyFont="1" applyBorder="1" applyAlignment="1">
      <alignment horizontal="center" vertical="center"/>
    </xf>
    <xf numFmtId="0" fontId="16" fillId="0" borderId="91" xfId="0" applyFont="1" applyBorder="1" applyAlignment="1">
      <alignment horizontal="center"/>
    </xf>
    <xf numFmtId="0" fontId="23" fillId="0" borderId="95" xfId="0" applyFont="1" applyBorder="1" applyAlignment="1">
      <alignment horizontal="center" vertical="center"/>
    </xf>
    <xf numFmtId="0" fontId="23" fillId="0" borderId="96" xfId="0" applyFont="1" applyBorder="1" applyAlignment="1">
      <alignment horizontal="center" vertical="center"/>
    </xf>
    <xf numFmtId="164" fontId="10" fillId="0" borderId="92" xfId="0" applyNumberFormat="1" applyFont="1" applyBorder="1" applyAlignment="1">
      <alignment horizontal="center"/>
    </xf>
    <xf numFmtId="164" fontId="10" fillId="0" borderId="93" xfId="0" applyNumberFormat="1" applyFont="1" applyBorder="1" applyAlignment="1">
      <alignment horizontal="center"/>
    </xf>
    <xf numFmtId="164" fontId="10" fillId="0" borderId="94" xfId="0" applyNumberFormat="1" applyFont="1" applyBorder="1" applyAlignment="1">
      <alignment horizontal="center"/>
    </xf>
    <xf numFmtId="0" fontId="17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14"/>
  <sheetViews>
    <sheetView showZeros="0" workbookViewId="0">
      <selection activeCell="C6" sqref="C6:D6"/>
    </sheetView>
  </sheetViews>
  <sheetFormatPr baseColWidth="10" defaultColWidth="9.1640625" defaultRowHeight="18"/>
  <cols>
    <col min="1" max="1" width="2.1640625" style="14" customWidth="1"/>
    <col min="2" max="2" width="8.5" style="14" customWidth="1"/>
    <col min="3" max="3" width="44.33203125" style="14" customWidth="1"/>
    <col min="4" max="4" width="25.6640625" style="14" customWidth="1"/>
    <col min="5" max="5" width="2.1640625" style="14" customWidth="1"/>
    <col min="6" max="16384" width="9.1640625" style="14"/>
  </cols>
  <sheetData>
    <row r="1" spans="2:5" ht="11.25" customHeight="1"/>
    <row r="2" spans="2:5" ht="35">
      <c r="B2" s="218" t="s">
        <v>26</v>
      </c>
      <c r="C2" s="218"/>
      <c r="D2" s="218"/>
    </row>
    <row r="3" spans="2:5" ht="11.25" customHeight="1">
      <c r="C3" s="20"/>
    </row>
    <row r="4" spans="2:5" ht="30" customHeight="1">
      <c r="B4" s="219" t="s">
        <v>155</v>
      </c>
      <c r="C4" s="219"/>
      <c r="D4" s="219"/>
    </row>
    <row r="5" spans="2:5" ht="11.25" customHeight="1">
      <c r="B5" s="21"/>
      <c r="C5" s="21"/>
      <c r="D5" s="21"/>
    </row>
    <row r="6" spans="2:5" ht="30" customHeight="1">
      <c r="B6" s="14" t="s">
        <v>0</v>
      </c>
      <c r="C6" s="220" t="s">
        <v>153</v>
      </c>
      <c r="D6" s="220"/>
    </row>
    <row r="7" spans="2:5" s="19" customFormat="1" ht="30.75" customHeight="1">
      <c r="B7" s="14"/>
      <c r="C7" s="220" t="s">
        <v>154</v>
      </c>
      <c r="D7" s="220"/>
    </row>
    <row r="8" spans="2:5" ht="11.25" customHeight="1" thickBot="1"/>
    <row r="9" spans="2:5" s="130" customFormat="1" ht="20">
      <c r="B9" s="221" t="s">
        <v>4</v>
      </c>
      <c r="C9" s="222"/>
      <c r="D9" s="128" t="s">
        <v>5</v>
      </c>
      <c r="E9" s="129"/>
    </row>
    <row r="10" spans="2:5">
      <c r="B10" s="212" t="str">
        <f>'Zař. č. 1'!C3</f>
        <v>1 - Výstavní prostor 2.NP - větrání</v>
      </c>
      <c r="C10" s="213"/>
      <c r="D10" s="123">
        <f>'Zař. č. 1'!F91</f>
        <v>0</v>
      </c>
    </row>
    <row r="11" spans="2:5">
      <c r="B11" s="216" t="str">
        <f>'Zař. č. 2'!C3</f>
        <v>2 - Výstavní prostor 2.NP - chlazení</v>
      </c>
      <c r="C11" s="217"/>
      <c r="D11" s="124">
        <f>'Zař. č. 2'!F81</f>
        <v>0</v>
      </c>
    </row>
    <row r="12" spans="2:5" ht="21" thickBot="1">
      <c r="B12" s="214" t="s">
        <v>8</v>
      </c>
      <c r="C12" s="215"/>
      <c r="D12" s="125">
        <f>SUM(D10:D11)</f>
        <v>0</v>
      </c>
    </row>
    <row r="13" spans="2:5">
      <c r="B13" s="22" t="s">
        <v>12</v>
      </c>
      <c r="C13" s="23"/>
      <c r="D13" s="126">
        <f>D12*0.21</f>
        <v>0</v>
      </c>
    </row>
    <row r="14" spans="2:5" ht="19" thickBot="1">
      <c r="B14" s="24" t="s">
        <v>10</v>
      </c>
      <c r="C14" s="25"/>
      <c r="D14" s="127">
        <f>SUM(D12:D13)</f>
        <v>0</v>
      </c>
    </row>
  </sheetData>
  <mergeCells count="8">
    <mergeCell ref="B10:C10"/>
    <mergeCell ref="B12:C12"/>
    <mergeCell ref="B11:C11"/>
    <mergeCell ref="B2:D2"/>
    <mergeCell ref="B4:D4"/>
    <mergeCell ref="C6:D6"/>
    <mergeCell ref="C7:D7"/>
    <mergeCell ref="B9:C9"/>
  </mergeCell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Footer xml:space="preserve">&amp;C&amp;"Times New Roman,Obyčejné"List číslo:&amp;"Times New Roman,Tučné" &amp;P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93"/>
  <sheetViews>
    <sheetView showZeros="0" tabSelected="1" workbookViewId="0">
      <selection activeCell="C8" sqref="C8"/>
    </sheetView>
  </sheetViews>
  <sheetFormatPr baseColWidth="10" defaultColWidth="9.1640625" defaultRowHeight="13"/>
  <cols>
    <col min="1" max="1" width="5.33203125" customWidth="1"/>
    <col min="2" max="2" width="5.33203125" style="10" customWidth="1"/>
    <col min="3" max="3" width="68.83203125" customWidth="1"/>
    <col min="4" max="4" width="8.1640625" style="11" bestFit="1" customWidth="1"/>
    <col min="5" max="5" width="6.33203125" style="11" bestFit="1" customWidth="1"/>
    <col min="6" max="6" width="8.5" style="11" customWidth="1"/>
    <col min="7" max="7" width="12.83203125" style="11" customWidth="1"/>
    <col min="8" max="8" width="8.5" style="11" customWidth="1"/>
    <col min="9" max="9" width="13" style="11" customWidth="1"/>
    <col min="10" max="10" width="1.33203125" customWidth="1"/>
    <col min="11" max="11" width="9.5" bestFit="1" customWidth="1"/>
  </cols>
  <sheetData>
    <row r="1" spans="1:11" s="82" customFormat="1" ht="26.25" customHeight="1">
      <c r="A1" s="223" t="s">
        <v>156</v>
      </c>
      <c r="B1" s="223"/>
      <c r="C1" s="223"/>
      <c r="D1" s="223"/>
      <c r="E1" s="223"/>
      <c r="F1" s="223"/>
      <c r="G1" s="223"/>
      <c r="H1" s="223"/>
      <c r="I1" s="223"/>
    </row>
    <row r="2" spans="1:11" s="84" customFormat="1" ht="18">
      <c r="A2" s="244" t="s">
        <v>0</v>
      </c>
      <c r="B2" s="244"/>
      <c r="C2" s="83" t="s">
        <v>60</v>
      </c>
      <c r="D2" s="13"/>
      <c r="E2" s="13"/>
      <c r="F2" s="13"/>
      <c r="G2" s="13"/>
      <c r="H2" s="1"/>
      <c r="I2" s="1"/>
    </row>
    <row r="3" spans="1:11" s="84" customFormat="1" ht="18">
      <c r="A3" s="244" t="s">
        <v>24</v>
      </c>
      <c r="B3" s="244"/>
      <c r="C3" s="83" t="s">
        <v>30</v>
      </c>
      <c r="D3" s="13"/>
      <c r="E3" s="13"/>
      <c r="F3" s="13"/>
      <c r="G3" s="13"/>
      <c r="H3" s="1"/>
      <c r="I3" s="1"/>
    </row>
    <row r="4" spans="1:11" ht="7.5" customHeight="1" thickBot="1">
      <c r="A4" s="1"/>
      <c r="B4" s="12"/>
      <c r="C4" s="1"/>
      <c r="D4" s="13"/>
      <c r="E4" s="13"/>
      <c r="F4" s="13"/>
      <c r="G4" s="13"/>
      <c r="H4" s="1"/>
      <c r="I4" s="1"/>
    </row>
    <row r="5" spans="1:11" s="52" customFormat="1" ht="15.75" customHeight="1">
      <c r="A5" s="230" t="s">
        <v>19</v>
      </c>
      <c r="B5" s="231"/>
      <c r="C5" s="234" t="s">
        <v>1</v>
      </c>
      <c r="D5" s="236" t="s">
        <v>2</v>
      </c>
      <c r="E5" s="239" t="s">
        <v>25</v>
      </c>
      <c r="F5" s="224" t="s">
        <v>16</v>
      </c>
      <c r="G5" s="238"/>
      <c r="H5" s="224" t="s">
        <v>18</v>
      </c>
      <c r="I5" s="225"/>
      <c r="J5" s="51"/>
      <c r="K5" s="51"/>
    </row>
    <row r="6" spans="1:11" s="52" customFormat="1" ht="15.75" customHeight="1" thickBot="1">
      <c r="A6" s="232"/>
      <c r="B6" s="233"/>
      <c r="C6" s="235"/>
      <c r="D6" s="237"/>
      <c r="E6" s="240"/>
      <c r="F6" s="104" t="s">
        <v>17</v>
      </c>
      <c r="G6" s="105" t="s">
        <v>15</v>
      </c>
      <c r="H6" s="106" t="s">
        <v>17</v>
      </c>
      <c r="I6" s="107" t="s">
        <v>15</v>
      </c>
      <c r="J6" s="51"/>
      <c r="K6" s="51"/>
    </row>
    <row r="7" spans="1:11" s="134" customFormat="1" ht="14">
      <c r="A7" s="43" t="s">
        <v>6</v>
      </c>
      <c r="B7" s="44">
        <v>1</v>
      </c>
      <c r="C7" s="131" t="s">
        <v>134</v>
      </c>
      <c r="D7" s="31" t="s">
        <v>32</v>
      </c>
      <c r="E7" s="32">
        <v>1</v>
      </c>
      <c r="F7" s="132"/>
      <c r="G7" s="121">
        <f>E7*F7</f>
        <v>0</v>
      </c>
      <c r="H7" s="133">
        <f>F7*0.15</f>
        <v>0</v>
      </c>
      <c r="I7" s="114">
        <f>E7*H7</f>
        <v>0</v>
      </c>
    </row>
    <row r="8" spans="1:11" s="134" customFormat="1" ht="14">
      <c r="A8" s="39"/>
      <c r="B8" s="40"/>
      <c r="C8" s="41" t="s">
        <v>61</v>
      </c>
      <c r="D8" s="74"/>
      <c r="E8" s="98"/>
      <c r="F8" s="75"/>
      <c r="G8" s="108"/>
      <c r="H8" s="53"/>
      <c r="I8" s="110"/>
    </row>
    <row r="9" spans="1:11" s="134" customFormat="1" ht="14">
      <c r="A9" s="39"/>
      <c r="B9" s="40"/>
      <c r="C9" s="41" t="s">
        <v>62</v>
      </c>
      <c r="D9" s="26"/>
      <c r="E9" s="27"/>
      <c r="F9" s="135"/>
      <c r="G9" s="108"/>
      <c r="H9" s="53"/>
      <c r="I9" s="110"/>
    </row>
    <row r="10" spans="1:11" s="134" customFormat="1" ht="14">
      <c r="A10" s="39"/>
      <c r="B10" s="40"/>
      <c r="C10" s="136" t="s">
        <v>33</v>
      </c>
      <c r="D10" s="26"/>
      <c r="E10" s="27"/>
      <c r="F10" s="135"/>
      <c r="G10" s="108"/>
      <c r="H10" s="53"/>
      <c r="I10" s="110"/>
    </row>
    <row r="11" spans="1:11" s="134" customFormat="1" ht="14">
      <c r="A11" s="39"/>
      <c r="B11" s="40"/>
      <c r="C11" s="136" t="s">
        <v>34</v>
      </c>
      <c r="D11" s="26"/>
      <c r="E11" s="27"/>
      <c r="F11" s="135"/>
      <c r="G11" s="108"/>
      <c r="H11" s="53"/>
      <c r="I11" s="110"/>
    </row>
    <row r="12" spans="1:11" s="134" customFormat="1" ht="14">
      <c r="A12" s="39"/>
      <c r="B12" s="40"/>
      <c r="C12" s="136" t="s">
        <v>35</v>
      </c>
      <c r="D12" s="26"/>
      <c r="E12" s="27"/>
      <c r="F12" s="135"/>
      <c r="G12" s="108"/>
      <c r="H12" s="53"/>
      <c r="I12" s="110"/>
    </row>
    <row r="13" spans="1:11" s="134" customFormat="1" ht="14">
      <c r="A13" s="39"/>
      <c r="B13" s="40"/>
      <c r="C13" s="41" t="s">
        <v>63</v>
      </c>
      <c r="D13" s="137"/>
      <c r="E13" s="138"/>
      <c r="F13" s="139"/>
      <c r="G13" s="108"/>
      <c r="H13" s="53"/>
      <c r="I13" s="110"/>
    </row>
    <row r="14" spans="1:11" s="134" customFormat="1" ht="14">
      <c r="A14" s="39"/>
      <c r="B14" s="40"/>
      <c r="C14" s="41" t="s">
        <v>65</v>
      </c>
      <c r="D14" s="137"/>
      <c r="E14" s="138"/>
      <c r="F14" s="140"/>
      <c r="G14" s="108"/>
      <c r="H14" s="53"/>
      <c r="I14" s="110"/>
    </row>
    <row r="15" spans="1:11" s="134" customFormat="1" ht="14">
      <c r="A15" s="46"/>
      <c r="B15" s="47"/>
      <c r="C15" s="41" t="s">
        <v>64</v>
      </c>
      <c r="D15" s="26"/>
      <c r="E15" s="27"/>
      <c r="F15" s="141"/>
      <c r="G15" s="108"/>
      <c r="H15" s="53"/>
      <c r="I15" s="110"/>
    </row>
    <row r="16" spans="1:11" s="134" customFormat="1" ht="14">
      <c r="A16" s="46"/>
      <c r="B16" s="47"/>
      <c r="C16" s="41" t="s">
        <v>65</v>
      </c>
      <c r="D16" s="26"/>
      <c r="E16" s="27"/>
      <c r="F16" s="141"/>
      <c r="G16" s="108"/>
      <c r="H16" s="53"/>
      <c r="I16" s="110"/>
    </row>
    <row r="17" spans="1:11" s="134" customFormat="1" ht="14">
      <c r="A17" s="46"/>
      <c r="B17" s="47"/>
      <c r="C17" s="41" t="s">
        <v>67</v>
      </c>
      <c r="D17" s="26"/>
      <c r="E17" s="27"/>
      <c r="F17" s="141"/>
      <c r="G17" s="108"/>
      <c r="H17" s="53"/>
      <c r="I17" s="110"/>
    </row>
    <row r="18" spans="1:11" s="134" customFormat="1" ht="18">
      <c r="A18" s="46"/>
      <c r="B18" s="47"/>
      <c r="C18" s="41" t="s">
        <v>66</v>
      </c>
      <c r="D18" s="26"/>
      <c r="E18" s="27"/>
      <c r="F18" s="141"/>
      <c r="G18" s="108"/>
      <c r="H18" s="53"/>
      <c r="I18" s="110"/>
    </row>
    <row r="19" spans="1:11" s="134" customFormat="1" ht="14">
      <c r="A19" s="46"/>
      <c r="B19" s="47"/>
      <c r="C19" s="41" t="s">
        <v>68</v>
      </c>
      <c r="D19" s="26"/>
      <c r="E19" s="27"/>
      <c r="F19" s="141"/>
      <c r="G19" s="108"/>
      <c r="H19" s="53"/>
      <c r="I19" s="110"/>
    </row>
    <row r="20" spans="1:11" s="134" customFormat="1" ht="18">
      <c r="A20" s="46"/>
      <c r="B20" s="47"/>
      <c r="C20" s="41" t="s">
        <v>69</v>
      </c>
      <c r="D20" s="26"/>
      <c r="E20" s="27"/>
      <c r="F20" s="141"/>
      <c r="G20" s="108"/>
      <c r="H20" s="53"/>
      <c r="I20" s="110"/>
    </row>
    <row r="21" spans="1:11" s="134" customFormat="1" ht="14">
      <c r="A21" s="60"/>
      <c r="B21" s="94"/>
      <c r="C21" s="41" t="s">
        <v>36</v>
      </c>
      <c r="D21" s="26"/>
      <c r="E21" s="27"/>
      <c r="F21" s="141"/>
      <c r="G21" s="108"/>
      <c r="H21" s="53"/>
      <c r="I21" s="110"/>
    </row>
    <row r="22" spans="1:11" s="134" customFormat="1" ht="14">
      <c r="A22" s="142"/>
      <c r="B22" s="143"/>
      <c r="C22" s="42" t="s">
        <v>37</v>
      </c>
      <c r="D22" s="144"/>
      <c r="E22" s="145"/>
      <c r="F22" s="146"/>
      <c r="G22" s="147"/>
      <c r="H22" s="148"/>
      <c r="I22" s="149"/>
    </row>
    <row r="23" spans="1:11" s="134" customFormat="1" ht="14">
      <c r="A23" s="71" t="s">
        <v>6</v>
      </c>
      <c r="B23" s="150" t="s">
        <v>38</v>
      </c>
      <c r="C23" s="73" t="s">
        <v>39</v>
      </c>
      <c r="D23" s="74" t="s">
        <v>32</v>
      </c>
      <c r="E23" s="98">
        <v>1</v>
      </c>
      <c r="F23" s="210" t="s">
        <v>150</v>
      </c>
      <c r="G23" s="120"/>
      <c r="H23" s="91"/>
      <c r="I23" s="113"/>
    </row>
    <row r="24" spans="1:11" s="134" customFormat="1" ht="14">
      <c r="A24" s="71"/>
      <c r="B24" s="150"/>
      <c r="C24" s="73" t="s">
        <v>40</v>
      </c>
      <c r="D24" s="74"/>
      <c r="E24" s="98"/>
      <c r="F24" s="210" t="s">
        <v>151</v>
      </c>
      <c r="G24" s="108"/>
      <c r="H24" s="53"/>
      <c r="I24" s="110"/>
    </row>
    <row r="25" spans="1:11" s="134" customFormat="1" ht="14">
      <c r="A25" s="76"/>
      <c r="B25" s="167"/>
      <c r="C25" s="42" t="s">
        <v>41</v>
      </c>
      <c r="D25" s="29"/>
      <c r="E25" s="79"/>
      <c r="F25" s="211" t="s">
        <v>152</v>
      </c>
      <c r="G25" s="119"/>
      <c r="H25" s="80"/>
      <c r="I25" s="112"/>
    </row>
    <row r="26" spans="1:11" ht="15.75" customHeight="1">
      <c r="A26" s="43" t="s">
        <v>6</v>
      </c>
      <c r="B26" s="44">
        <v>2</v>
      </c>
      <c r="C26" s="174" t="s">
        <v>135</v>
      </c>
      <c r="D26" s="31"/>
      <c r="E26" s="162"/>
      <c r="F26" s="163"/>
      <c r="G26" s="121"/>
      <c r="H26" s="133"/>
      <c r="I26" s="114"/>
      <c r="J26" s="1"/>
      <c r="K26" s="1"/>
    </row>
    <row r="27" spans="1:11" ht="15.75" customHeight="1">
      <c r="A27" s="76"/>
      <c r="B27" s="167"/>
      <c r="C27" s="42" t="s">
        <v>57</v>
      </c>
      <c r="D27" s="29" t="s">
        <v>49</v>
      </c>
      <c r="E27" s="79">
        <v>2</v>
      </c>
      <c r="F27" s="168"/>
      <c r="G27" s="119">
        <f>E27*F27</f>
        <v>0</v>
      </c>
      <c r="H27" s="80">
        <f>F27*0.3</f>
        <v>0</v>
      </c>
      <c r="I27" s="112">
        <f>E27*H27</f>
        <v>0</v>
      </c>
      <c r="J27" s="1"/>
      <c r="K27" s="1"/>
    </row>
    <row r="28" spans="1:11" ht="15.75" customHeight="1">
      <c r="A28" s="43" t="s">
        <v>6</v>
      </c>
      <c r="B28" s="44">
        <v>3</v>
      </c>
      <c r="C28" s="174" t="s">
        <v>135</v>
      </c>
      <c r="D28" s="31"/>
      <c r="E28" s="162"/>
      <c r="F28" s="163"/>
      <c r="G28" s="121"/>
      <c r="H28" s="133"/>
      <c r="I28" s="114"/>
      <c r="J28" s="1"/>
      <c r="K28" s="1"/>
    </row>
    <row r="29" spans="1:11" ht="15.75" customHeight="1">
      <c r="A29" s="76"/>
      <c r="B29" s="167"/>
      <c r="C29" s="42" t="s">
        <v>58</v>
      </c>
      <c r="D29" s="29" t="s">
        <v>49</v>
      </c>
      <c r="E29" s="79">
        <v>1</v>
      </c>
      <c r="F29" s="168"/>
      <c r="G29" s="119">
        <f>E29*F29</f>
        <v>0</v>
      </c>
      <c r="H29" s="80">
        <f>F29*0.3</f>
        <v>0</v>
      </c>
      <c r="I29" s="112">
        <f>E29*H29</f>
        <v>0</v>
      </c>
      <c r="J29" s="1"/>
      <c r="K29" s="1"/>
    </row>
    <row r="30" spans="1:11" ht="15.75" customHeight="1">
      <c r="A30" s="43" t="s">
        <v>6</v>
      </c>
      <c r="B30" s="44">
        <v>4</v>
      </c>
      <c r="C30" s="174" t="s">
        <v>135</v>
      </c>
      <c r="D30" s="31"/>
      <c r="E30" s="162"/>
      <c r="F30" s="163"/>
      <c r="G30" s="121"/>
      <c r="H30" s="133"/>
      <c r="I30" s="114"/>
      <c r="J30" s="1"/>
      <c r="K30" s="1"/>
    </row>
    <row r="31" spans="1:11" ht="15.75" customHeight="1" thickBot="1">
      <c r="A31" s="151"/>
      <c r="B31" s="152"/>
      <c r="C31" s="50" t="s">
        <v>59</v>
      </c>
      <c r="D31" s="35" t="s">
        <v>49</v>
      </c>
      <c r="E31" s="36">
        <v>1</v>
      </c>
      <c r="F31" s="209"/>
      <c r="G31" s="109">
        <f>E31*F31</f>
        <v>0</v>
      </c>
      <c r="H31" s="63">
        <f>F31*0.3</f>
        <v>0</v>
      </c>
      <c r="I31" s="111">
        <f>E31*H31</f>
        <v>0</v>
      </c>
      <c r="J31" s="1"/>
      <c r="K31" s="1"/>
    </row>
    <row r="32" spans="1:11" s="2" customFormat="1" ht="15.75" customHeight="1">
      <c r="A32" s="85"/>
      <c r="B32" s="86"/>
      <c r="C32" s="51"/>
      <c r="D32" s="87"/>
      <c r="E32" s="88"/>
      <c r="F32" s="89"/>
      <c r="G32" s="90"/>
      <c r="H32" s="16"/>
      <c r="I32" s="15"/>
      <c r="J32" s="1"/>
      <c r="K32" s="1"/>
    </row>
    <row r="33" spans="1:11" s="82" customFormat="1" ht="26.25" customHeight="1">
      <c r="A33" s="223" t="str">
        <f>$A$1</f>
        <v>SOUPIS PRACÍ A DODÁVEK - VZDUCHOTECHNIKA, CHLAZENÍ</v>
      </c>
      <c r="B33" s="223"/>
      <c r="C33" s="223"/>
      <c r="D33" s="223"/>
      <c r="E33" s="223"/>
      <c r="F33" s="223"/>
      <c r="G33" s="223"/>
      <c r="H33" s="223"/>
      <c r="I33" s="223"/>
    </row>
    <row r="34" spans="1:11" s="84" customFormat="1" ht="18">
      <c r="A34" s="244" t="s">
        <v>0</v>
      </c>
      <c r="B34" s="244"/>
      <c r="C34" s="83" t="str">
        <f>$C$2</f>
        <v>Městské muzeum Mariánské Lázně - stavební úpravy - expozice</v>
      </c>
      <c r="D34" s="13"/>
      <c r="E34" s="13"/>
      <c r="F34" s="13"/>
      <c r="G34" s="13"/>
      <c r="H34" s="1"/>
      <c r="I34" s="1"/>
    </row>
    <row r="35" spans="1:11" s="84" customFormat="1" ht="18">
      <c r="A35" s="244" t="s">
        <v>24</v>
      </c>
      <c r="B35" s="244"/>
      <c r="C35" s="83" t="str">
        <f>$C$3</f>
        <v>1 - Výstavní prostor 2.NP - větrání</v>
      </c>
      <c r="D35" s="13"/>
      <c r="E35" s="13"/>
      <c r="F35" s="13"/>
      <c r="G35" s="13"/>
      <c r="H35" s="1"/>
      <c r="I35" s="1"/>
    </row>
    <row r="36" spans="1:11" ht="7.5" customHeight="1" thickBot="1">
      <c r="A36" s="1"/>
      <c r="B36" s="12"/>
      <c r="C36" s="1"/>
      <c r="D36" s="13"/>
      <c r="E36" s="13"/>
      <c r="F36" s="13"/>
      <c r="G36" s="13"/>
      <c r="H36" s="1"/>
      <c r="I36" s="1"/>
    </row>
    <row r="37" spans="1:11" s="52" customFormat="1" ht="15.75" customHeight="1">
      <c r="A37" s="230" t="s">
        <v>19</v>
      </c>
      <c r="B37" s="231"/>
      <c r="C37" s="234" t="s">
        <v>1</v>
      </c>
      <c r="D37" s="236" t="s">
        <v>2</v>
      </c>
      <c r="E37" s="239" t="s">
        <v>25</v>
      </c>
      <c r="F37" s="224" t="s">
        <v>16</v>
      </c>
      <c r="G37" s="238"/>
      <c r="H37" s="224" t="s">
        <v>18</v>
      </c>
      <c r="I37" s="225"/>
      <c r="J37" s="51"/>
      <c r="K37" s="51"/>
    </row>
    <row r="38" spans="1:11" s="52" customFormat="1" ht="15.75" customHeight="1" thickBot="1">
      <c r="A38" s="232"/>
      <c r="B38" s="233"/>
      <c r="C38" s="235"/>
      <c r="D38" s="237"/>
      <c r="E38" s="240"/>
      <c r="F38" s="104" t="s">
        <v>17</v>
      </c>
      <c r="G38" s="105" t="s">
        <v>15</v>
      </c>
      <c r="H38" s="106" t="s">
        <v>17</v>
      </c>
      <c r="I38" s="107" t="s">
        <v>15</v>
      </c>
      <c r="J38" s="51"/>
      <c r="K38" s="51"/>
    </row>
    <row r="39" spans="1:11" ht="15.75" customHeight="1">
      <c r="A39" s="71" t="s">
        <v>6</v>
      </c>
      <c r="B39" s="72">
        <v>5</v>
      </c>
      <c r="C39" s="73" t="s">
        <v>136</v>
      </c>
      <c r="D39" s="74"/>
      <c r="E39" s="98"/>
      <c r="F39" s="75"/>
      <c r="G39" s="120"/>
      <c r="H39" s="91"/>
      <c r="I39" s="113"/>
      <c r="J39" s="1"/>
      <c r="K39" s="1"/>
    </row>
    <row r="40" spans="1:11" ht="15.75" customHeight="1">
      <c r="A40" s="76"/>
      <c r="B40" s="167"/>
      <c r="C40" s="42" t="s">
        <v>70</v>
      </c>
      <c r="D40" s="29" t="s">
        <v>49</v>
      </c>
      <c r="E40" s="79">
        <v>1</v>
      </c>
      <c r="F40" s="175"/>
      <c r="G40" s="119">
        <f>E40*F40</f>
        <v>0</v>
      </c>
      <c r="H40" s="80">
        <f>F40*0.3</f>
        <v>0</v>
      </c>
      <c r="I40" s="112">
        <f>E40*H40</f>
        <v>0</v>
      </c>
      <c r="J40" s="1"/>
      <c r="K40" s="1"/>
    </row>
    <row r="41" spans="1:11" ht="15.75" customHeight="1">
      <c r="A41" s="43" t="s">
        <v>6</v>
      </c>
      <c r="B41" s="44">
        <v>6</v>
      </c>
      <c r="C41" s="174" t="s">
        <v>131</v>
      </c>
      <c r="D41" s="31"/>
      <c r="E41" s="162"/>
      <c r="F41" s="200"/>
      <c r="G41" s="121"/>
      <c r="H41" s="133"/>
      <c r="I41" s="114"/>
      <c r="J41" s="1"/>
      <c r="K41" s="1"/>
    </row>
    <row r="42" spans="1:11" ht="15.75" customHeight="1">
      <c r="A42" s="55"/>
      <c r="B42" s="198"/>
      <c r="C42" s="42" t="s">
        <v>132</v>
      </c>
      <c r="D42" s="29" t="s">
        <v>49</v>
      </c>
      <c r="E42" s="79">
        <v>2</v>
      </c>
      <c r="F42" s="80"/>
      <c r="G42" s="119">
        <f>E42*F42</f>
        <v>0</v>
      </c>
      <c r="H42" s="80">
        <f>F42*0.3</f>
        <v>0</v>
      </c>
      <c r="I42" s="112">
        <f>E42*H42</f>
        <v>0</v>
      </c>
      <c r="J42" s="1"/>
      <c r="K42" s="1"/>
    </row>
    <row r="43" spans="1:11" ht="15.75" customHeight="1">
      <c r="A43" s="43" t="s">
        <v>6</v>
      </c>
      <c r="B43" s="44">
        <v>7</v>
      </c>
      <c r="C43" s="73" t="s">
        <v>137</v>
      </c>
      <c r="D43" s="74"/>
      <c r="E43" s="196"/>
      <c r="F43" s="197"/>
      <c r="G43" s="121"/>
      <c r="H43" s="133"/>
      <c r="I43" s="114"/>
      <c r="J43" s="1"/>
      <c r="K43" s="1"/>
    </row>
    <row r="44" spans="1:11" ht="15.75" customHeight="1">
      <c r="A44" s="55"/>
      <c r="B44" s="198"/>
      <c r="C44" s="42" t="s">
        <v>107</v>
      </c>
      <c r="D44" s="29" t="s">
        <v>49</v>
      </c>
      <c r="E44" s="199">
        <v>5</v>
      </c>
      <c r="F44" s="207"/>
      <c r="G44" s="119">
        <f>E44*F44</f>
        <v>0</v>
      </c>
      <c r="H44" s="80">
        <f>F44*0.3</f>
        <v>0</v>
      </c>
      <c r="I44" s="112">
        <f>E44*H44</f>
        <v>0</v>
      </c>
      <c r="J44" s="1"/>
      <c r="K44" s="1"/>
    </row>
    <row r="45" spans="1:11" ht="15.75" customHeight="1">
      <c r="A45" s="43" t="s">
        <v>6</v>
      </c>
      <c r="B45" s="44">
        <v>8</v>
      </c>
      <c r="C45" s="174" t="s">
        <v>138</v>
      </c>
      <c r="D45" s="74"/>
      <c r="E45" s="196"/>
      <c r="F45" s="208"/>
      <c r="G45" s="121"/>
      <c r="H45" s="133"/>
      <c r="I45" s="114"/>
      <c r="J45" s="1"/>
      <c r="K45" s="1"/>
    </row>
    <row r="46" spans="1:11" ht="15.75" customHeight="1">
      <c r="A46" s="55"/>
      <c r="B46" s="198"/>
      <c r="C46" s="42" t="s">
        <v>108</v>
      </c>
      <c r="D46" s="29" t="s">
        <v>49</v>
      </c>
      <c r="E46" s="199">
        <v>4</v>
      </c>
      <c r="F46" s="207"/>
      <c r="G46" s="119">
        <f>E46*F46</f>
        <v>0</v>
      </c>
      <c r="H46" s="80">
        <f>F46*0.3</f>
        <v>0</v>
      </c>
      <c r="I46" s="112">
        <f>E46*H46</f>
        <v>0</v>
      </c>
      <c r="J46" s="1"/>
      <c r="K46" s="1"/>
    </row>
    <row r="47" spans="1:11" ht="15.75" customHeight="1">
      <c r="A47" s="43" t="s">
        <v>6</v>
      </c>
      <c r="B47" s="44">
        <v>9</v>
      </c>
      <c r="C47" s="174" t="s">
        <v>139</v>
      </c>
      <c r="D47" s="31"/>
      <c r="E47" s="32"/>
      <c r="F47" s="200"/>
      <c r="G47" s="121"/>
      <c r="H47" s="133"/>
      <c r="I47" s="114"/>
      <c r="J47" s="1"/>
      <c r="K47" s="1"/>
    </row>
    <row r="48" spans="1:11" ht="15.75" customHeight="1">
      <c r="A48" s="55"/>
      <c r="B48" s="198"/>
      <c r="C48" s="42" t="s">
        <v>109</v>
      </c>
      <c r="D48" s="29" t="s">
        <v>49</v>
      </c>
      <c r="E48" s="30">
        <v>1</v>
      </c>
      <c r="F48" s="78"/>
      <c r="G48" s="119">
        <f>E48*F48</f>
        <v>0</v>
      </c>
      <c r="H48" s="80">
        <f>F48*0.3</f>
        <v>0</v>
      </c>
      <c r="I48" s="112">
        <f>E48*H48</f>
        <v>0</v>
      </c>
      <c r="J48" s="1"/>
      <c r="K48" s="1"/>
    </row>
    <row r="49" spans="1:17" ht="15.75" customHeight="1">
      <c r="A49" s="43" t="s">
        <v>6</v>
      </c>
      <c r="B49" s="44">
        <v>10</v>
      </c>
      <c r="C49" s="174" t="s">
        <v>149</v>
      </c>
      <c r="D49" s="26"/>
      <c r="E49" s="27"/>
      <c r="F49" s="92"/>
      <c r="G49" s="121"/>
      <c r="H49" s="133"/>
      <c r="I49" s="114"/>
      <c r="J49" s="1"/>
      <c r="K49" s="1"/>
    </row>
    <row r="50" spans="1:17" ht="15.75" customHeight="1">
      <c r="A50" s="55"/>
      <c r="B50" s="198"/>
      <c r="C50" s="42" t="s">
        <v>148</v>
      </c>
      <c r="D50" s="29" t="s">
        <v>53</v>
      </c>
      <c r="E50" s="30">
        <v>15</v>
      </c>
      <c r="F50" s="81"/>
      <c r="G50" s="119">
        <f>E50*F50</f>
        <v>0</v>
      </c>
      <c r="H50" s="80">
        <f>F50*0.3</f>
        <v>0</v>
      </c>
      <c r="I50" s="112">
        <f>E50*H50</f>
        <v>0</v>
      </c>
      <c r="J50" s="1"/>
      <c r="K50" s="1"/>
    </row>
    <row r="51" spans="1:17" ht="15.75" customHeight="1">
      <c r="A51" s="43" t="s">
        <v>6</v>
      </c>
      <c r="B51" s="44">
        <v>11</v>
      </c>
      <c r="C51" s="45" t="s">
        <v>110</v>
      </c>
      <c r="D51" s="26"/>
      <c r="E51" s="27"/>
      <c r="F51" s="75"/>
      <c r="G51" s="108"/>
      <c r="H51" s="53"/>
      <c r="I51" s="110"/>
      <c r="J51" s="1"/>
      <c r="K51" s="1"/>
    </row>
    <row r="52" spans="1:17" ht="15.75" customHeight="1">
      <c r="A52" s="39"/>
      <c r="B52" s="40"/>
      <c r="C52" s="41" t="s">
        <v>111</v>
      </c>
      <c r="D52" s="26"/>
      <c r="E52" s="27"/>
      <c r="F52" s="75"/>
      <c r="G52" s="108"/>
      <c r="H52" s="53"/>
      <c r="I52" s="110"/>
      <c r="J52" s="1"/>
      <c r="K52" s="1"/>
    </row>
    <row r="53" spans="1:17" ht="15.75" customHeight="1">
      <c r="A53" s="39"/>
      <c r="B53" s="40"/>
      <c r="C53" s="156" t="s">
        <v>112</v>
      </c>
      <c r="D53" s="26"/>
      <c r="E53" s="27"/>
      <c r="F53" s="75"/>
      <c r="G53" s="108"/>
      <c r="H53" s="53"/>
      <c r="I53" s="110"/>
      <c r="J53" s="1"/>
      <c r="K53" s="1"/>
    </row>
    <row r="54" spans="1:17" ht="15.75" customHeight="1">
      <c r="A54" s="76"/>
      <c r="B54" s="77"/>
      <c r="C54" s="42" t="s">
        <v>113</v>
      </c>
      <c r="D54" s="29" t="s">
        <v>114</v>
      </c>
      <c r="E54" s="30">
        <v>50</v>
      </c>
      <c r="F54" s="78"/>
      <c r="G54" s="119">
        <f>E54*F54</f>
        <v>0</v>
      </c>
      <c r="H54" s="80">
        <f>F54*0.3</f>
        <v>0</v>
      </c>
      <c r="I54" s="112">
        <f>E54*H54</f>
        <v>0</v>
      </c>
      <c r="J54" s="1"/>
      <c r="K54" s="1"/>
    </row>
    <row r="55" spans="1:17" ht="15.75" customHeight="1">
      <c r="A55" s="43" t="s">
        <v>6</v>
      </c>
      <c r="B55" s="44">
        <v>12</v>
      </c>
      <c r="C55" s="45" t="s">
        <v>115</v>
      </c>
      <c r="D55" s="31"/>
      <c r="E55" s="162"/>
      <c r="F55" s="33"/>
      <c r="G55" s="121"/>
      <c r="H55" s="133"/>
      <c r="I55" s="114"/>
      <c r="J55" s="1"/>
      <c r="K55" s="1"/>
    </row>
    <row r="56" spans="1:17" ht="15.75" customHeight="1">
      <c r="A56" s="39"/>
      <c r="B56" s="40"/>
      <c r="C56" s="41" t="s">
        <v>116</v>
      </c>
      <c r="D56" s="26"/>
      <c r="E56" s="34"/>
      <c r="F56" s="201"/>
      <c r="G56" s="108"/>
      <c r="H56" s="53"/>
      <c r="I56" s="110"/>
      <c r="J56" s="1"/>
      <c r="K56" s="1"/>
    </row>
    <row r="57" spans="1:17" ht="15" customHeight="1">
      <c r="A57" s="39"/>
      <c r="B57" s="40"/>
      <c r="C57" s="41" t="s">
        <v>117</v>
      </c>
      <c r="D57" s="26" t="s">
        <v>53</v>
      </c>
      <c r="E57" s="34">
        <v>15</v>
      </c>
      <c r="F57" s="100"/>
      <c r="G57" s="108">
        <f t="shared" ref="G57:G62" si="0">E57*F57</f>
        <v>0</v>
      </c>
      <c r="H57" s="53">
        <f t="shared" ref="H57:H62" si="1">F57*0.3</f>
        <v>0</v>
      </c>
      <c r="I57" s="110">
        <f t="shared" ref="I57:I62" si="2">E57*H57</f>
        <v>0</v>
      </c>
      <c r="K57" s="153"/>
      <c r="N57" s="203"/>
      <c r="Q57" s="203"/>
    </row>
    <row r="58" spans="1:17" ht="15" customHeight="1">
      <c r="A58" s="39"/>
      <c r="B58" s="40"/>
      <c r="C58" s="41" t="s">
        <v>118</v>
      </c>
      <c r="D58" s="26" t="s">
        <v>49</v>
      </c>
      <c r="E58" s="34">
        <v>8</v>
      </c>
      <c r="F58" s="166"/>
      <c r="G58" s="108">
        <f t="shared" si="0"/>
        <v>0</v>
      </c>
      <c r="H58" s="53">
        <f t="shared" si="1"/>
        <v>0</v>
      </c>
      <c r="I58" s="110">
        <f t="shared" si="2"/>
        <v>0</v>
      </c>
      <c r="K58" s="153"/>
      <c r="N58" s="203"/>
      <c r="Q58" s="203"/>
    </row>
    <row r="59" spans="1:17" ht="15" customHeight="1">
      <c r="A59" s="39"/>
      <c r="B59" s="40"/>
      <c r="C59" s="41" t="s">
        <v>119</v>
      </c>
      <c r="D59" s="26" t="s">
        <v>53</v>
      </c>
      <c r="E59" s="34">
        <v>51</v>
      </c>
      <c r="F59" s="100"/>
      <c r="G59" s="108">
        <f t="shared" si="0"/>
        <v>0</v>
      </c>
      <c r="H59" s="53">
        <f t="shared" si="1"/>
        <v>0</v>
      </c>
      <c r="I59" s="110">
        <f t="shared" si="2"/>
        <v>0</v>
      </c>
      <c r="K59" s="153"/>
      <c r="N59" s="203"/>
      <c r="Q59" s="203"/>
    </row>
    <row r="60" spans="1:17" ht="15" customHeight="1">
      <c r="A60" s="39"/>
      <c r="B60" s="40"/>
      <c r="C60" s="41" t="s">
        <v>120</v>
      </c>
      <c r="D60" s="26" t="s">
        <v>49</v>
      </c>
      <c r="E60" s="34">
        <v>9</v>
      </c>
      <c r="F60" s="166"/>
      <c r="G60" s="108">
        <f t="shared" si="0"/>
        <v>0</v>
      </c>
      <c r="H60" s="53">
        <f t="shared" si="1"/>
        <v>0</v>
      </c>
      <c r="I60" s="110">
        <f t="shared" si="2"/>
        <v>0</v>
      </c>
      <c r="K60" s="153"/>
      <c r="N60" s="203"/>
      <c r="Q60" s="203"/>
    </row>
    <row r="61" spans="1:17" ht="15" customHeight="1">
      <c r="A61" s="39"/>
      <c r="B61" s="40"/>
      <c r="C61" s="41" t="s">
        <v>121</v>
      </c>
      <c r="D61" s="26" t="s">
        <v>53</v>
      </c>
      <c r="E61" s="34">
        <v>12</v>
      </c>
      <c r="F61" s="100"/>
      <c r="G61" s="108">
        <f t="shared" si="0"/>
        <v>0</v>
      </c>
      <c r="H61" s="53">
        <f t="shared" si="1"/>
        <v>0</v>
      </c>
      <c r="I61" s="110">
        <f t="shared" si="2"/>
        <v>0</v>
      </c>
      <c r="K61" s="153"/>
      <c r="N61" s="203"/>
      <c r="Q61" s="203"/>
    </row>
    <row r="62" spans="1:17" ht="15" customHeight="1" thickBot="1">
      <c r="A62" s="151"/>
      <c r="B62" s="202"/>
      <c r="C62" s="50" t="s">
        <v>122</v>
      </c>
      <c r="D62" s="35" t="s">
        <v>49</v>
      </c>
      <c r="E62" s="36">
        <v>3</v>
      </c>
      <c r="F62" s="209"/>
      <c r="G62" s="109">
        <f t="shared" si="0"/>
        <v>0</v>
      </c>
      <c r="H62" s="63">
        <f t="shared" si="1"/>
        <v>0</v>
      </c>
      <c r="I62" s="111">
        <f t="shared" si="2"/>
        <v>0</v>
      </c>
      <c r="K62" s="206"/>
      <c r="N62" s="203"/>
      <c r="Q62" s="203"/>
    </row>
    <row r="63" spans="1:17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7" s="82" customFormat="1" ht="26.25" customHeight="1">
      <c r="A64" s="223" t="str">
        <f>$A$1</f>
        <v>SOUPIS PRACÍ A DODÁVEK - VZDUCHOTECHNIKA, CHLAZENÍ</v>
      </c>
      <c r="B64" s="223"/>
      <c r="C64" s="223"/>
      <c r="D64" s="223"/>
      <c r="E64" s="223"/>
      <c r="F64" s="223"/>
      <c r="G64" s="223"/>
      <c r="H64" s="223"/>
      <c r="I64" s="223"/>
    </row>
    <row r="65" spans="1:11" s="84" customFormat="1" ht="18">
      <c r="A65" s="244" t="s">
        <v>0</v>
      </c>
      <c r="B65" s="244"/>
      <c r="C65" s="83" t="str">
        <f>$C$2</f>
        <v>Městské muzeum Mariánské Lázně - stavební úpravy - expozice</v>
      </c>
      <c r="D65" s="13"/>
      <c r="E65" s="13"/>
      <c r="F65" s="13"/>
      <c r="G65" s="13"/>
      <c r="H65" s="1"/>
      <c r="I65" s="1"/>
    </row>
    <row r="66" spans="1:11" s="84" customFormat="1" ht="18">
      <c r="A66" s="244" t="s">
        <v>24</v>
      </c>
      <c r="B66" s="244"/>
      <c r="C66" s="83" t="str">
        <f>$C$3</f>
        <v>1 - Výstavní prostor 2.NP - větrání</v>
      </c>
      <c r="D66" s="13"/>
      <c r="E66" s="13"/>
      <c r="F66" s="13"/>
      <c r="G66" s="13"/>
      <c r="H66" s="1"/>
      <c r="I66" s="1"/>
    </row>
    <row r="67" spans="1:11" ht="7.5" customHeight="1" thickBot="1">
      <c r="A67" s="1"/>
      <c r="B67" s="12"/>
      <c r="C67" s="1"/>
      <c r="D67" s="13"/>
      <c r="E67" s="13"/>
      <c r="F67" s="13"/>
      <c r="G67" s="13"/>
      <c r="H67" s="1"/>
      <c r="I67" s="1"/>
    </row>
    <row r="68" spans="1:11" s="52" customFormat="1" ht="15.75" customHeight="1">
      <c r="A68" s="230" t="s">
        <v>19</v>
      </c>
      <c r="B68" s="231"/>
      <c r="C68" s="234" t="s">
        <v>1</v>
      </c>
      <c r="D68" s="236" t="s">
        <v>2</v>
      </c>
      <c r="E68" s="239" t="s">
        <v>25</v>
      </c>
      <c r="F68" s="224" t="s">
        <v>16</v>
      </c>
      <c r="G68" s="238"/>
      <c r="H68" s="224" t="s">
        <v>18</v>
      </c>
      <c r="I68" s="225"/>
      <c r="J68" s="51"/>
      <c r="K68" s="51"/>
    </row>
    <row r="69" spans="1:11" s="52" customFormat="1" ht="15.75" customHeight="1" thickBot="1">
      <c r="A69" s="232"/>
      <c r="B69" s="233"/>
      <c r="C69" s="235"/>
      <c r="D69" s="237"/>
      <c r="E69" s="240"/>
      <c r="F69" s="104" t="s">
        <v>17</v>
      </c>
      <c r="G69" s="105" t="s">
        <v>15</v>
      </c>
      <c r="H69" s="106" t="s">
        <v>17</v>
      </c>
      <c r="I69" s="107" t="s">
        <v>15</v>
      </c>
      <c r="J69" s="51"/>
      <c r="K69" s="51"/>
    </row>
    <row r="70" spans="1:11" ht="15.75" customHeight="1">
      <c r="A70" s="43" t="s">
        <v>6</v>
      </c>
      <c r="B70" s="44">
        <v>13</v>
      </c>
      <c r="C70" s="45" t="s">
        <v>123</v>
      </c>
      <c r="D70" s="31"/>
      <c r="E70" s="162"/>
      <c r="F70" s="204"/>
      <c r="G70" s="121"/>
      <c r="H70" s="133"/>
      <c r="I70" s="114"/>
      <c r="J70" s="1"/>
      <c r="K70" s="1"/>
    </row>
    <row r="71" spans="1:11" ht="15.75" customHeight="1">
      <c r="A71" s="39"/>
      <c r="B71" s="40"/>
      <c r="C71" s="205" t="s">
        <v>124</v>
      </c>
      <c r="D71" s="74"/>
      <c r="E71" s="98"/>
      <c r="F71" s="92"/>
      <c r="G71" s="108"/>
      <c r="H71" s="53"/>
      <c r="I71" s="110"/>
      <c r="J71" s="1"/>
      <c r="K71" s="1"/>
    </row>
    <row r="72" spans="1:11" ht="15.75" customHeight="1">
      <c r="A72" s="39"/>
      <c r="B72" s="40"/>
      <c r="C72" s="41" t="s">
        <v>140</v>
      </c>
      <c r="D72" s="26"/>
      <c r="E72" s="34"/>
      <c r="F72" s="100"/>
      <c r="G72" s="108"/>
      <c r="H72" s="53"/>
      <c r="I72" s="110"/>
      <c r="J72" s="1"/>
      <c r="K72" s="1"/>
    </row>
    <row r="73" spans="1:11" ht="15.75" customHeight="1">
      <c r="A73" s="39"/>
      <c r="B73" s="40"/>
      <c r="C73" s="41" t="s">
        <v>125</v>
      </c>
      <c r="D73" s="26"/>
      <c r="E73" s="34"/>
      <c r="F73" s="100"/>
      <c r="G73" s="108"/>
      <c r="H73" s="53"/>
      <c r="I73" s="110"/>
      <c r="J73" s="1"/>
      <c r="K73" s="1"/>
    </row>
    <row r="74" spans="1:11" ht="15.75" customHeight="1">
      <c r="A74" s="39"/>
      <c r="B74" s="40"/>
      <c r="C74" s="156" t="s">
        <v>126</v>
      </c>
      <c r="D74" s="157"/>
      <c r="E74" s="177"/>
      <c r="F74" s="178"/>
      <c r="G74" s="108"/>
      <c r="H74" s="53"/>
      <c r="I74" s="110"/>
      <c r="J74" s="1"/>
      <c r="K74" s="1"/>
    </row>
    <row r="75" spans="1:11" ht="15.75" customHeight="1">
      <c r="A75" s="39"/>
      <c r="B75" s="40"/>
      <c r="C75" s="156" t="s">
        <v>127</v>
      </c>
      <c r="D75" s="157"/>
      <c r="E75" s="177"/>
      <c r="F75" s="178"/>
      <c r="G75" s="108"/>
      <c r="H75" s="53"/>
      <c r="I75" s="110"/>
      <c r="J75" s="1"/>
      <c r="K75" s="1"/>
    </row>
    <row r="76" spans="1:11" ht="15.75" customHeight="1">
      <c r="A76" s="76"/>
      <c r="B76" s="77"/>
      <c r="C76" s="42" t="s">
        <v>128</v>
      </c>
      <c r="D76" s="29" t="s">
        <v>114</v>
      </c>
      <c r="E76" s="79">
        <v>35</v>
      </c>
      <c r="F76" s="81"/>
      <c r="G76" s="119">
        <f>E76*F76</f>
        <v>0</v>
      </c>
      <c r="H76" s="80">
        <f>F76*0.3</f>
        <v>0</v>
      </c>
      <c r="I76" s="112">
        <f>E76*H76</f>
        <v>0</v>
      </c>
      <c r="J76" s="1"/>
      <c r="K76" s="1"/>
    </row>
    <row r="77" spans="1:11" ht="15.75" customHeight="1">
      <c r="A77" s="43" t="s">
        <v>6</v>
      </c>
      <c r="B77" s="44">
        <v>14</v>
      </c>
      <c r="C77" s="45" t="s">
        <v>123</v>
      </c>
      <c r="D77" s="31"/>
      <c r="E77" s="162"/>
      <c r="F77" s="204"/>
      <c r="G77" s="121"/>
      <c r="H77" s="133"/>
      <c r="I77" s="114"/>
      <c r="J77" s="1"/>
      <c r="K77" s="1"/>
    </row>
    <row r="78" spans="1:11" ht="15.75" customHeight="1">
      <c r="A78" s="39"/>
      <c r="B78" s="40"/>
      <c r="C78" s="205" t="s">
        <v>129</v>
      </c>
      <c r="D78" s="74"/>
      <c r="E78" s="98"/>
      <c r="F78" s="92"/>
      <c r="G78" s="108"/>
      <c r="H78" s="53"/>
      <c r="I78" s="110"/>
      <c r="J78" s="1"/>
      <c r="K78" s="1"/>
    </row>
    <row r="79" spans="1:11" ht="15.75" customHeight="1">
      <c r="A79" s="39"/>
      <c r="B79" s="40"/>
      <c r="C79" s="41" t="s">
        <v>141</v>
      </c>
      <c r="D79" s="26"/>
      <c r="E79" s="34"/>
      <c r="F79" s="100"/>
      <c r="G79" s="108"/>
      <c r="H79" s="53"/>
      <c r="I79" s="110"/>
      <c r="J79" s="1"/>
      <c r="K79" s="1"/>
    </row>
    <row r="80" spans="1:11" ht="15.75" customHeight="1">
      <c r="A80" s="39"/>
      <c r="B80" s="40"/>
      <c r="C80" s="41" t="s">
        <v>125</v>
      </c>
      <c r="D80" s="26"/>
      <c r="E80" s="34"/>
      <c r="F80" s="100"/>
      <c r="G80" s="108"/>
      <c r="H80" s="53"/>
      <c r="I80" s="110"/>
      <c r="J80" s="1"/>
      <c r="K80" s="1"/>
    </row>
    <row r="81" spans="1:11" ht="15.75" customHeight="1">
      <c r="A81" s="39"/>
      <c r="B81" s="40"/>
      <c r="C81" s="156" t="s">
        <v>126</v>
      </c>
      <c r="D81" s="157"/>
      <c r="E81" s="177"/>
      <c r="F81" s="178"/>
      <c r="G81" s="108"/>
      <c r="H81" s="53"/>
      <c r="I81" s="110"/>
      <c r="J81" s="1"/>
      <c r="K81" s="1"/>
    </row>
    <row r="82" spans="1:11" ht="15.75" customHeight="1">
      <c r="A82" s="39"/>
      <c r="B82" s="40"/>
      <c r="C82" s="156" t="s">
        <v>130</v>
      </c>
      <c r="D82" s="157"/>
      <c r="E82" s="177"/>
      <c r="F82" s="178"/>
      <c r="G82" s="108"/>
      <c r="H82" s="53"/>
      <c r="I82" s="110"/>
      <c r="J82" s="1"/>
      <c r="K82" s="1"/>
    </row>
    <row r="83" spans="1:11" ht="15.75" customHeight="1">
      <c r="A83" s="76"/>
      <c r="B83" s="77"/>
      <c r="C83" s="42" t="s">
        <v>128</v>
      </c>
      <c r="D83" s="29" t="s">
        <v>114</v>
      </c>
      <c r="E83" s="79">
        <v>20</v>
      </c>
      <c r="F83" s="81"/>
      <c r="G83" s="119">
        <f>E83*F83</f>
        <v>0</v>
      </c>
      <c r="H83" s="80">
        <f>F83*0.3</f>
        <v>0</v>
      </c>
      <c r="I83" s="112">
        <f>E83*H83</f>
        <v>0</v>
      </c>
      <c r="J83" s="1"/>
      <c r="K83" s="1"/>
    </row>
    <row r="84" spans="1:11" s="52" customFormat="1" ht="15.75" customHeight="1">
      <c r="A84" s="43" t="s">
        <v>6</v>
      </c>
      <c r="B84" s="44">
        <v>15</v>
      </c>
      <c r="C84" s="45" t="s">
        <v>9</v>
      </c>
      <c r="D84" s="31"/>
      <c r="E84" s="32"/>
      <c r="F84" s="33"/>
      <c r="G84" s="121"/>
      <c r="H84" s="56"/>
      <c r="I84" s="114"/>
      <c r="K84" s="1"/>
    </row>
    <row r="85" spans="1:11" s="52" customFormat="1" ht="15.75" customHeight="1">
      <c r="A85" s="60"/>
      <c r="B85" s="61"/>
      <c r="C85" s="54" t="s">
        <v>23</v>
      </c>
      <c r="D85" s="38"/>
      <c r="E85" s="62"/>
      <c r="F85" s="37"/>
      <c r="G85" s="122"/>
      <c r="H85" s="65"/>
      <c r="I85" s="115"/>
      <c r="K85" s="1"/>
    </row>
    <row r="86" spans="1:11" s="52" customFormat="1" ht="15.75" customHeight="1" thickBot="1">
      <c r="A86" s="48"/>
      <c r="B86" s="49"/>
      <c r="C86" s="50" t="s">
        <v>11</v>
      </c>
      <c r="D86" s="35" t="s">
        <v>13</v>
      </c>
      <c r="E86" s="58">
        <v>69</v>
      </c>
      <c r="F86" s="59"/>
      <c r="G86" s="109">
        <f>E86*F86</f>
        <v>0</v>
      </c>
      <c r="H86" s="63">
        <f>F86*0.3</f>
        <v>0</v>
      </c>
      <c r="I86" s="111">
        <f>E86*H86</f>
        <v>0</v>
      </c>
      <c r="K86" s="1"/>
    </row>
    <row r="87" spans="1:11" s="84" customFormat="1" ht="16">
      <c r="A87" s="3"/>
      <c r="B87" s="5"/>
      <c r="C87" s="93" t="s">
        <v>20</v>
      </c>
      <c r="D87" s="17"/>
      <c r="E87" s="4"/>
      <c r="F87" s="226">
        <f>SUM(G7:G86)</f>
        <v>0</v>
      </c>
      <c r="G87" s="227"/>
      <c r="H87" s="102"/>
      <c r="I87" s="116">
        <f>SUM(I7:I86)</f>
        <v>0</v>
      </c>
      <c r="K87" s="1"/>
    </row>
    <row r="88" spans="1:11" s="52" customFormat="1" ht="15.75" customHeight="1">
      <c r="A88" s="46"/>
      <c r="B88" s="47"/>
      <c r="C88" s="41" t="s">
        <v>22</v>
      </c>
      <c r="D88" s="26"/>
      <c r="E88" s="34"/>
      <c r="F88" s="100"/>
      <c r="G88" s="99" t="s">
        <v>14</v>
      </c>
      <c r="H88" s="64"/>
      <c r="I88" s="110">
        <f>F87*0.02</f>
        <v>0</v>
      </c>
      <c r="K88" s="1"/>
    </row>
    <row r="89" spans="1:11" s="52" customFormat="1" ht="15.75" customHeight="1">
      <c r="A89" s="60"/>
      <c r="B89" s="94"/>
      <c r="C89" s="54" t="s">
        <v>21</v>
      </c>
      <c r="D89" s="38"/>
      <c r="E89" s="95"/>
      <c r="F89" s="89"/>
      <c r="G89" s="101" t="s">
        <v>14</v>
      </c>
      <c r="H89" s="65"/>
      <c r="I89" s="117">
        <f>F87*0.036</f>
        <v>0</v>
      </c>
      <c r="K89" s="1"/>
    </row>
    <row r="90" spans="1:11" ht="18">
      <c r="A90" s="66"/>
      <c r="B90" s="67"/>
      <c r="C90" s="68" t="s">
        <v>29</v>
      </c>
      <c r="D90" s="69"/>
      <c r="E90" s="70"/>
      <c r="F90" s="228">
        <f>F87</f>
        <v>0</v>
      </c>
      <c r="G90" s="229"/>
      <c r="H90" s="103"/>
      <c r="I90" s="118">
        <f>SUM(I87:I89)</f>
        <v>0</v>
      </c>
      <c r="K90" s="1"/>
    </row>
    <row r="91" spans="1:11" ht="19" thickBot="1">
      <c r="A91" s="6"/>
      <c r="B91" s="7"/>
      <c r="C91" s="8" t="s">
        <v>3</v>
      </c>
      <c r="D91" s="18"/>
      <c r="E91" s="9"/>
      <c r="F91" s="241">
        <f>SUM(F90:I90)</f>
        <v>0</v>
      </c>
      <c r="G91" s="242"/>
      <c r="H91" s="242"/>
      <c r="I91" s="243"/>
    </row>
    <row r="92" spans="1:11" s="52" customFormat="1" ht="14">
      <c r="B92" s="96"/>
      <c r="D92" s="97"/>
      <c r="E92" s="97"/>
      <c r="F92" s="97"/>
      <c r="G92" s="97"/>
      <c r="H92" s="97"/>
      <c r="I92" s="97"/>
    </row>
    <row r="93" spans="1:11" s="52" customFormat="1" ht="14">
      <c r="B93" s="96"/>
      <c r="D93" s="97"/>
      <c r="E93" s="97"/>
      <c r="F93" s="97"/>
      <c r="G93" s="97"/>
      <c r="H93" s="97"/>
      <c r="I93" s="97"/>
    </row>
  </sheetData>
  <mergeCells count="30">
    <mergeCell ref="F91:I91"/>
    <mergeCell ref="A5:B6"/>
    <mergeCell ref="C5:C6"/>
    <mergeCell ref="H37:I37"/>
    <mergeCell ref="E5:E6"/>
    <mergeCell ref="F5:G5"/>
    <mergeCell ref="H68:I68"/>
    <mergeCell ref="A33:I33"/>
    <mergeCell ref="A37:B38"/>
    <mergeCell ref="C37:C38"/>
    <mergeCell ref="A35:B35"/>
    <mergeCell ref="A66:B66"/>
    <mergeCell ref="A34:B34"/>
    <mergeCell ref="A65:B65"/>
    <mergeCell ref="A1:I1"/>
    <mergeCell ref="H5:I5"/>
    <mergeCell ref="F87:G87"/>
    <mergeCell ref="F90:G90"/>
    <mergeCell ref="A64:I64"/>
    <mergeCell ref="A68:B69"/>
    <mergeCell ref="C68:C69"/>
    <mergeCell ref="D68:D69"/>
    <mergeCell ref="F68:G68"/>
    <mergeCell ref="D5:D6"/>
    <mergeCell ref="F37:G37"/>
    <mergeCell ref="D37:D38"/>
    <mergeCell ref="E37:E38"/>
    <mergeCell ref="E68:E69"/>
    <mergeCell ref="A2:B2"/>
    <mergeCell ref="A3:B3"/>
  </mergeCells>
  <phoneticPr fontId="0" type="noConversion"/>
  <pageMargins left="0.59055118110236227" right="0.59055118110236227" top="0.59055118110236227" bottom="0.59055118110236227" header="0.51181102362204722" footer="0.51181102362204722"/>
  <pageSetup paperSize="9" orientation="landscape" horizontalDpi="300" verticalDpi="300" r:id="rId1"/>
  <headerFooter alignWithMargins="0">
    <oddFooter xml:space="preserve">&amp;C&amp;"Times New Roman CE,Obyčejné"List číslo: &amp;"Times New Roman CE,Tučné"&amp;P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3"/>
  <sheetViews>
    <sheetView showZeros="0" topLeftCell="A19" workbookViewId="0">
      <selection activeCell="C95" sqref="C95"/>
    </sheetView>
  </sheetViews>
  <sheetFormatPr baseColWidth="10" defaultColWidth="9.1640625" defaultRowHeight="13"/>
  <cols>
    <col min="1" max="1" width="5.33203125" customWidth="1"/>
    <col min="2" max="2" width="5.33203125" style="10" customWidth="1"/>
    <col min="3" max="3" width="68.83203125" customWidth="1"/>
    <col min="4" max="4" width="8.1640625" style="11" bestFit="1" customWidth="1"/>
    <col min="5" max="5" width="6.33203125" style="11" bestFit="1" customWidth="1"/>
    <col min="6" max="6" width="8.5" style="11" customWidth="1"/>
    <col min="7" max="7" width="12.83203125" style="11" customWidth="1"/>
    <col min="8" max="8" width="8.5" style="11" customWidth="1"/>
    <col min="9" max="9" width="13" style="11" customWidth="1"/>
    <col min="10" max="10" width="1.33203125" customWidth="1"/>
    <col min="11" max="11" width="9.5" bestFit="1" customWidth="1"/>
  </cols>
  <sheetData>
    <row r="1" spans="1:11" s="82" customFormat="1" ht="26.25" customHeight="1">
      <c r="A1" s="223" t="str">
        <f>'Zař. č. 1'!A1:I1</f>
        <v>SOUPIS PRACÍ A DODÁVEK - VZDUCHOTECHNIKA, CHLAZENÍ</v>
      </c>
      <c r="B1" s="223"/>
      <c r="C1" s="223"/>
      <c r="D1" s="223"/>
      <c r="E1" s="223"/>
      <c r="F1" s="223"/>
      <c r="G1" s="223"/>
      <c r="H1" s="223"/>
      <c r="I1" s="223"/>
    </row>
    <row r="2" spans="1:11" s="84" customFormat="1" ht="18">
      <c r="A2" s="244" t="s">
        <v>0</v>
      </c>
      <c r="B2" s="244"/>
      <c r="C2" s="83" t="str">
        <f>'Zař. č. 1'!C2</f>
        <v>Městské muzeum Mariánské Lázně - stavební úpravy - expozice</v>
      </c>
      <c r="D2" s="13"/>
      <c r="E2" s="13"/>
      <c r="F2" s="13"/>
      <c r="G2" s="13"/>
      <c r="H2" s="1"/>
      <c r="I2" s="1"/>
    </row>
    <row r="3" spans="1:11" s="84" customFormat="1" ht="18">
      <c r="A3" s="244" t="s">
        <v>24</v>
      </c>
      <c r="B3" s="244"/>
      <c r="C3" s="83" t="s">
        <v>31</v>
      </c>
      <c r="D3" s="13"/>
      <c r="E3" s="13"/>
      <c r="F3" s="13"/>
      <c r="G3" s="13"/>
      <c r="H3" s="1"/>
      <c r="I3" s="1"/>
    </row>
    <row r="4" spans="1:11" ht="7.5" customHeight="1" thickBot="1">
      <c r="A4" s="1"/>
      <c r="B4" s="12"/>
      <c r="C4" s="1"/>
      <c r="D4" s="13"/>
      <c r="E4" s="13"/>
      <c r="F4" s="13"/>
      <c r="G4" s="13"/>
      <c r="H4" s="1"/>
      <c r="I4" s="1"/>
    </row>
    <row r="5" spans="1:11" s="52" customFormat="1" ht="15.75" customHeight="1">
      <c r="A5" s="230" t="s">
        <v>19</v>
      </c>
      <c r="B5" s="231"/>
      <c r="C5" s="234" t="s">
        <v>1</v>
      </c>
      <c r="D5" s="236" t="s">
        <v>2</v>
      </c>
      <c r="E5" s="239" t="s">
        <v>25</v>
      </c>
      <c r="F5" s="224" t="s">
        <v>16</v>
      </c>
      <c r="G5" s="238"/>
      <c r="H5" s="224" t="s">
        <v>18</v>
      </c>
      <c r="I5" s="225"/>
      <c r="J5" s="51"/>
      <c r="K5" s="51"/>
    </row>
    <row r="6" spans="1:11" s="52" customFormat="1" ht="15.75" customHeight="1" thickBot="1">
      <c r="A6" s="232"/>
      <c r="B6" s="233"/>
      <c r="C6" s="235"/>
      <c r="D6" s="237"/>
      <c r="E6" s="240"/>
      <c r="F6" s="104" t="s">
        <v>17</v>
      </c>
      <c r="G6" s="105" t="s">
        <v>15</v>
      </c>
      <c r="H6" s="106" t="s">
        <v>17</v>
      </c>
      <c r="I6" s="107" t="s">
        <v>15</v>
      </c>
      <c r="J6" s="51"/>
      <c r="K6" s="51"/>
    </row>
    <row r="7" spans="1:11" ht="15" customHeight="1">
      <c r="A7" s="39" t="s">
        <v>7</v>
      </c>
      <c r="B7" s="40">
        <v>1</v>
      </c>
      <c r="C7" s="41" t="s">
        <v>142</v>
      </c>
      <c r="D7" s="26"/>
      <c r="E7" s="27"/>
      <c r="F7" s="28"/>
      <c r="G7" s="108"/>
      <c r="H7" s="53"/>
      <c r="I7" s="110"/>
      <c r="K7" s="153"/>
    </row>
    <row r="8" spans="1:11" ht="15" customHeight="1">
      <c r="A8" s="39"/>
      <c r="B8" s="40"/>
      <c r="C8" s="41" t="s">
        <v>42</v>
      </c>
      <c r="D8" s="26"/>
      <c r="E8" s="27"/>
      <c r="F8" s="28"/>
      <c r="G8" s="108"/>
      <c r="H8" s="53"/>
      <c r="I8" s="110"/>
      <c r="K8" s="153"/>
    </row>
    <row r="9" spans="1:11" ht="15" customHeight="1">
      <c r="A9" s="39"/>
      <c r="B9" s="40"/>
      <c r="C9" s="41" t="s">
        <v>43</v>
      </c>
      <c r="D9" s="26"/>
      <c r="E9" s="27"/>
      <c r="F9" s="28"/>
      <c r="G9" s="108"/>
      <c r="H9" s="53"/>
      <c r="I9" s="110"/>
      <c r="K9" s="153"/>
    </row>
    <row r="10" spans="1:11" ht="15" customHeight="1">
      <c r="A10" s="39"/>
      <c r="B10" s="40"/>
      <c r="C10" s="41" t="s">
        <v>44</v>
      </c>
      <c r="D10" s="26"/>
      <c r="E10" s="27"/>
      <c r="F10" s="28"/>
      <c r="G10" s="108"/>
      <c r="H10" s="53"/>
      <c r="I10" s="110"/>
      <c r="K10" s="153"/>
    </row>
    <row r="11" spans="1:11" ht="15" customHeight="1">
      <c r="A11" s="39"/>
      <c r="B11" s="40"/>
      <c r="C11" s="41" t="s">
        <v>45</v>
      </c>
      <c r="D11" s="26"/>
      <c r="E11" s="27"/>
      <c r="F11" s="28"/>
      <c r="G11" s="108"/>
      <c r="H11" s="53"/>
      <c r="I11" s="110"/>
      <c r="K11" s="153"/>
    </row>
    <row r="12" spans="1:11" ht="15" customHeight="1">
      <c r="A12" s="154"/>
      <c r="B12" s="155"/>
      <c r="C12" s="156" t="s">
        <v>46</v>
      </c>
      <c r="D12" s="157"/>
      <c r="E12" s="158"/>
      <c r="F12" s="159"/>
      <c r="G12" s="108"/>
      <c r="H12" s="53"/>
      <c r="I12" s="110"/>
      <c r="K12" s="153"/>
    </row>
    <row r="13" spans="1:11" ht="15" customHeight="1">
      <c r="A13" s="154"/>
      <c r="B13" s="155"/>
      <c r="C13" s="156" t="s">
        <v>47</v>
      </c>
      <c r="D13" s="157"/>
      <c r="E13" s="158"/>
      <c r="F13" s="159"/>
      <c r="G13" s="108"/>
      <c r="H13" s="53"/>
      <c r="I13" s="110"/>
      <c r="K13" s="153"/>
    </row>
    <row r="14" spans="1:11" ht="15" customHeight="1">
      <c r="A14" s="76"/>
      <c r="B14" s="77"/>
      <c r="C14" s="42" t="s">
        <v>48</v>
      </c>
      <c r="D14" s="29" t="s">
        <v>49</v>
      </c>
      <c r="E14" s="30">
        <v>1</v>
      </c>
      <c r="F14" s="78"/>
      <c r="G14" s="119">
        <f>E14*F14</f>
        <v>0</v>
      </c>
      <c r="H14" s="80">
        <f>F14*0.15</f>
        <v>0</v>
      </c>
      <c r="I14" s="112">
        <f>E14*H14</f>
        <v>0</v>
      </c>
      <c r="K14" s="153"/>
    </row>
    <row r="15" spans="1:11" s="52" customFormat="1" ht="15.75" customHeight="1">
      <c r="A15" s="43" t="s">
        <v>7</v>
      </c>
      <c r="B15" s="44" t="s">
        <v>38</v>
      </c>
      <c r="C15" s="174" t="s">
        <v>143</v>
      </c>
      <c r="D15" s="31"/>
      <c r="E15" s="162"/>
      <c r="F15" s="163"/>
      <c r="G15" s="121"/>
      <c r="H15" s="133"/>
      <c r="I15" s="114"/>
      <c r="K15" s="1"/>
    </row>
    <row r="16" spans="1:11" s="52" customFormat="1" ht="15.75" customHeight="1">
      <c r="A16" s="76"/>
      <c r="B16" s="167"/>
      <c r="C16" s="42" t="s">
        <v>133</v>
      </c>
      <c r="D16" s="29" t="s">
        <v>49</v>
      </c>
      <c r="E16" s="79">
        <v>2</v>
      </c>
      <c r="F16" s="168"/>
      <c r="G16" s="119">
        <f>E16*F16</f>
        <v>0</v>
      </c>
      <c r="H16" s="80">
        <f>F16*0.3</f>
        <v>0</v>
      </c>
      <c r="I16" s="112">
        <f>E16*H16</f>
        <v>0</v>
      </c>
      <c r="K16" s="1"/>
    </row>
    <row r="17" spans="1:11" s="52" customFormat="1" ht="15.75" customHeight="1">
      <c r="A17" s="76" t="s">
        <v>7</v>
      </c>
      <c r="B17" s="167" t="s">
        <v>101</v>
      </c>
      <c r="C17" s="42" t="s">
        <v>100</v>
      </c>
      <c r="D17" s="29" t="s">
        <v>49</v>
      </c>
      <c r="E17" s="79">
        <v>4</v>
      </c>
      <c r="F17" s="168"/>
      <c r="G17" s="119">
        <f>E17*F17</f>
        <v>0</v>
      </c>
      <c r="H17" s="80">
        <f>F17*0.3</f>
        <v>0</v>
      </c>
      <c r="I17" s="112">
        <f>E17*H17</f>
        <v>0</v>
      </c>
      <c r="K17" s="1"/>
    </row>
    <row r="18" spans="1:11" ht="14">
      <c r="A18" s="43" t="s">
        <v>7</v>
      </c>
      <c r="B18" s="160" t="s">
        <v>79</v>
      </c>
      <c r="C18" s="73" t="s">
        <v>144</v>
      </c>
      <c r="D18" s="74"/>
      <c r="E18" s="98"/>
      <c r="F18" s="159"/>
      <c r="G18" s="108"/>
      <c r="H18" s="53"/>
      <c r="I18" s="110"/>
      <c r="K18" s="153"/>
    </row>
    <row r="19" spans="1:11" ht="18">
      <c r="A19" s="39"/>
      <c r="B19" s="164"/>
      <c r="C19" s="41" t="s">
        <v>71</v>
      </c>
      <c r="D19" s="26"/>
      <c r="E19" s="34"/>
      <c r="F19" s="159"/>
      <c r="G19" s="108"/>
      <c r="H19" s="53"/>
      <c r="I19" s="110"/>
      <c r="K19" s="153"/>
    </row>
    <row r="20" spans="1:11" ht="18">
      <c r="A20" s="154"/>
      <c r="B20" s="176"/>
      <c r="C20" s="41" t="s">
        <v>72</v>
      </c>
      <c r="D20" s="157"/>
      <c r="E20" s="177"/>
      <c r="F20" s="159"/>
      <c r="G20" s="108"/>
      <c r="H20" s="53"/>
      <c r="I20" s="110"/>
      <c r="K20" s="153"/>
    </row>
    <row r="21" spans="1:11" ht="18">
      <c r="A21" s="154"/>
      <c r="B21" s="176"/>
      <c r="C21" s="156" t="s">
        <v>73</v>
      </c>
      <c r="D21" s="157"/>
      <c r="E21" s="177"/>
      <c r="F21" s="178"/>
      <c r="G21" s="108"/>
      <c r="H21" s="53"/>
      <c r="I21" s="110"/>
      <c r="K21" s="153"/>
    </row>
    <row r="22" spans="1:11" ht="14">
      <c r="A22" s="154"/>
      <c r="B22" s="176"/>
      <c r="C22" s="156" t="s">
        <v>74</v>
      </c>
      <c r="D22" s="157"/>
      <c r="E22" s="177"/>
      <c r="F22" s="179"/>
      <c r="G22" s="108"/>
      <c r="H22" s="53"/>
      <c r="I22" s="110"/>
      <c r="K22" s="153"/>
    </row>
    <row r="23" spans="1:11" ht="18">
      <c r="A23" s="154"/>
      <c r="B23" s="176"/>
      <c r="C23" s="156" t="s">
        <v>102</v>
      </c>
      <c r="D23" s="157"/>
      <c r="E23" s="177"/>
      <c r="F23" s="159"/>
      <c r="G23" s="108"/>
      <c r="H23" s="53"/>
      <c r="I23" s="110"/>
      <c r="K23" s="153"/>
    </row>
    <row r="24" spans="1:11" ht="15">
      <c r="A24" s="76"/>
      <c r="B24" s="167"/>
      <c r="C24" s="42" t="s">
        <v>75</v>
      </c>
      <c r="D24" s="29" t="s">
        <v>49</v>
      </c>
      <c r="E24" s="79">
        <v>4</v>
      </c>
      <c r="F24" s="175"/>
      <c r="G24" s="119">
        <f>E24*F24</f>
        <v>0</v>
      </c>
      <c r="H24" s="80">
        <f>F24*0.15</f>
        <v>0</v>
      </c>
      <c r="I24" s="112">
        <f>E24*H24</f>
        <v>0</v>
      </c>
      <c r="K24" s="153"/>
    </row>
    <row r="25" spans="1:11" ht="15.75" customHeight="1">
      <c r="A25" s="43" t="s">
        <v>7</v>
      </c>
      <c r="B25" s="160" t="s">
        <v>50</v>
      </c>
      <c r="C25" s="73" t="s">
        <v>84</v>
      </c>
      <c r="D25" s="74"/>
      <c r="E25" s="98"/>
      <c r="F25" s="159"/>
      <c r="G25" s="108"/>
      <c r="H25" s="53"/>
      <c r="I25" s="110"/>
      <c r="J25" s="1"/>
      <c r="K25" s="1"/>
    </row>
    <row r="26" spans="1:11" ht="15.75" customHeight="1" thickBot="1">
      <c r="A26" s="151"/>
      <c r="B26" s="152"/>
      <c r="C26" s="50" t="s">
        <v>85</v>
      </c>
      <c r="D26" s="35" t="s">
        <v>49</v>
      </c>
      <c r="E26" s="36">
        <v>4</v>
      </c>
      <c r="F26" s="180"/>
      <c r="G26" s="109">
        <f>E26*F26</f>
        <v>0</v>
      </c>
      <c r="H26" s="63">
        <f>F26*0.15</f>
        <v>0</v>
      </c>
      <c r="I26" s="111">
        <f>E26*H26</f>
        <v>0</v>
      </c>
      <c r="J26" s="1"/>
      <c r="K26" s="1"/>
    </row>
    <row r="27" spans="1:11" ht="15.75" customHeight="1">
      <c r="B27"/>
      <c r="D27"/>
      <c r="E27"/>
      <c r="F27"/>
      <c r="G27"/>
      <c r="H27"/>
      <c r="I27"/>
    </row>
    <row r="28" spans="1:11" ht="15.75" customHeight="1">
      <c r="B28"/>
      <c r="D28"/>
      <c r="E28"/>
      <c r="F28"/>
      <c r="G28"/>
      <c r="H28"/>
      <c r="I28"/>
    </row>
    <row r="29" spans="1:11" ht="15.75" customHeight="1">
      <c r="B29"/>
      <c r="D29"/>
      <c r="E29"/>
      <c r="F29"/>
      <c r="G29"/>
      <c r="H29"/>
      <c r="I29"/>
    </row>
    <row r="30" spans="1:11" ht="15.75" customHeight="1">
      <c r="B30"/>
      <c r="D30"/>
      <c r="E30"/>
      <c r="F30"/>
      <c r="G30"/>
      <c r="H30"/>
      <c r="I30"/>
    </row>
    <row r="31" spans="1:11" ht="15.75" customHeight="1">
      <c r="B31"/>
      <c r="D31"/>
      <c r="E31"/>
      <c r="F31"/>
      <c r="G31"/>
      <c r="H31"/>
      <c r="I31"/>
    </row>
    <row r="32" spans="1:11" ht="15.75" customHeight="1">
      <c r="B32"/>
      <c r="D32"/>
      <c r="E32"/>
      <c r="F32"/>
      <c r="G32"/>
      <c r="H32"/>
      <c r="I32"/>
    </row>
    <row r="33" spans="1:11" s="82" customFormat="1" ht="26.25" customHeight="1">
      <c r="A33" s="223" t="str">
        <f>$A$1</f>
        <v>SOUPIS PRACÍ A DODÁVEK - VZDUCHOTECHNIKA, CHLAZENÍ</v>
      </c>
      <c r="B33" s="223"/>
      <c r="C33" s="223"/>
      <c r="D33" s="223"/>
      <c r="E33" s="223"/>
      <c r="F33" s="223"/>
      <c r="G33" s="223"/>
      <c r="H33" s="223"/>
      <c r="I33" s="223"/>
    </row>
    <row r="34" spans="1:11" s="84" customFormat="1" ht="18">
      <c r="A34" s="244" t="s">
        <v>0</v>
      </c>
      <c r="B34" s="244"/>
      <c r="C34" s="83" t="str">
        <f>$C$2</f>
        <v>Městské muzeum Mariánské Lázně - stavební úpravy - expozice</v>
      </c>
      <c r="D34" s="13"/>
      <c r="E34" s="13"/>
      <c r="F34" s="13"/>
      <c r="G34" s="13"/>
      <c r="H34" s="1"/>
      <c r="I34" s="1"/>
    </row>
    <row r="35" spans="1:11" s="84" customFormat="1" ht="18">
      <c r="A35" s="244" t="s">
        <v>24</v>
      </c>
      <c r="B35" s="244"/>
      <c r="C35" s="83" t="str">
        <f>$C$3</f>
        <v>2 - Výstavní prostor 2.NP - chlazení</v>
      </c>
      <c r="D35" s="13"/>
      <c r="E35" s="13"/>
      <c r="F35" s="13"/>
      <c r="G35" s="13"/>
      <c r="H35" s="1"/>
      <c r="I35" s="1"/>
    </row>
    <row r="36" spans="1:11" ht="7.5" customHeight="1" thickBot="1">
      <c r="A36" s="1"/>
      <c r="B36" s="12"/>
      <c r="C36" s="1"/>
      <c r="D36" s="13"/>
      <c r="E36" s="13"/>
      <c r="F36" s="13"/>
      <c r="G36" s="13"/>
      <c r="H36" s="1"/>
      <c r="I36" s="1"/>
    </row>
    <row r="37" spans="1:11" s="52" customFormat="1" ht="15.75" customHeight="1">
      <c r="A37" s="230" t="s">
        <v>19</v>
      </c>
      <c r="B37" s="231"/>
      <c r="C37" s="234" t="s">
        <v>1</v>
      </c>
      <c r="D37" s="236" t="s">
        <v>2</v>
      </c>
      <c r="E37" s="239" t="s">
        <v>25</v>
      </c>
      <c r="F37" s="224" t="s">
        <v>16</v>
      </c>
      <c r="G37" s="238"/>
      <c r="H37" s="224" t="s">
        <v>18</v>
      </c>
      <c r="I37" s="225"/>
      <c r="J37" s="51"/>
      <c r="K37" s="51"/>
    </row>
    <row r="38" spans="1:11" s="52" customFormat="1" ht="15.75" customHeight="1" thickBot="1">
      <c r="A38" s="232"/>
      <c r="B38" s="233"/>
      <c r="C38" s="235"/>
      <c r="D38" s="237"/>
      <c r="E38" s="240"/>
      <c r="F38" s="104" t="s">
        <v>17</v>
      </c>
      <c r="G38" s="105" t="s">
        <v>15</v>
      </c>
      <c r="H38" s="106" t="s">
        <v>17</v>
      </c>
      <c r="I38" s="107" t="s">
        <v>15</v>
      </c>
      <c r="J38" s="51"/>
      <c r="K38" s="51"/>
    </row>
    <row r="39" spans="1:11" ht="14">
      <c r="A39" s="43" t="s">
        <v>7</v>
      </c>
      <c r="B39" s="160" t="s">
        <v>80</v>
      </c>
      <c r="C39" s="73" t="s">
        <v>145</v>
      </c>
      <c r="D39" s="74"/>
      <c r="E39" s="98"/>
      <c r="F39" s="159"/>
      <c r="G39" s="108"/>
      <c r="H39" s="53"/>
      <c r="I39" s="110"/>
      <c r="K39" s="153"/>
    </row>
    <row r="40" spans="1:11" ht="18">
      <c r="A40" s="39"/>
      <c r="B40" s="164"/>
      <c r="C40" s="41" t="s">
        <v>76</v>
      </c>
      <c r="D40" s="26"/>
      <c r="E40" s="34"/>
      <c r="F40" s="159"/>
      <c r="G40" s="108"/>
      <c r="H40" s="53"/>
      <c r="I40" s="110"/>
      <c r="K40" s="153"/>
    </row>
    <row r="41" spans="1:11" ht="18">
      <c r="A41" s="154"/>
      <c r="B41" s="176"/>
      <c r="C41" s="41" t="s">
        <v>77</v>
      </c>
      <c r="D41" s="157"/>
      <c r="E41" s="177"/>
      <c r="F41" s="159"/>
      <c r="G41" s="108"/>
      <c r="H41" s="53"/>
      <c r="I41" s="110"/>
      <c r="K41" s="153"/>
    </row>
    <row r="42" spans="1:11" ht="18">
      <c r="A42" s="154"/>
      <c r="B42" s="176"/>
      <c r="C42" s="156" t="s">
        <v>78</v>
      </c>
      <c r="D42" s="157"/>
      <c r="E42" s="177"/>
      <c r="F42" s="178"/>
      <c r="G42" s="108"/>
      <c r="H42" s="53"/>
      <c r="I42" s="110"/>
      <c r="K42" s="153"/>
    </row>
    <row r="43" spans="1:11" ht="14">
      <c r="A43" s="154"/>
      <c r="B43" s="176"/>
      <c r="C43" s="156" t="s">
        <v>104</v>
      </c>
      <c r="D43" s="157"/>
      <c r="E43" s="177"/>
      <c r="F43" s="179"/>
      <c r="G43" s="108"/>
      <c r="H43" s="53"/>
      <c r="I43" s="110"/>
      <c r="K43" s="153"/>
    </row>
    <row r="44" spans="1:11" ht="18">
      <c r="A44" s="154"/>
      <c r="B44" s="176"/>
      <c r="C44" s="156" t="s">
        <v>103</v>
      </c>
      <c r="D44" s="157"/>
      <c r="E44" s="177"/>
      <c r="F44" s="159"/>
      <c r="G44" s="108"/>
      <c r="H44" s="53"/>
      <c r="I44" s="110"/>
      <c r="K44" s="153"/>
    </row>
    <row r="45" spans="1:11" ht="15">
      <c r="A45" s="76"/>
      <c r="B45" s="167"/>
      <c r="C45" s="42" t="s">
        <v>81</v>
      </c>
      <c r="D45" s="29" t="s">
        <v>49</v>
      </c>
      <c r="E45" s="79">
        <v>1</v>
      </c>
      <c r="F45" s="175"/>
      <c r="G45" s="119">
        <f>E45*F45</f>
        <v>0</v>
      </c>
      <c r="H45" s="80">
        <f>F45*0.15</f>
        <v>0</v>
      </c>
      <c r="I45" s="112">
        <f>E45*H45</f>
        <v>0</v>
      </c>
      <c r="K45" s="153"/>
    </row>
    <row r="46" spans="1:11" ht="15.75" customHeight="1">
      <c r="A46" s="71" t="s">
        <v>7</v>
      </c>
      <c r="B46" s="150" t="s">
        <v>82</v>
      </c>
      <c r="C46" s="73" t="s">
        <v>84</v>
      </c>
      <c r="D46" s="74"/>
      <c r="E46" s="98"/>
      <c r="F46" s="192"/>
      <c r="G46" s="120"/>
      <c r="H46" s="91"/>
      <c r="I46" s="113"/>
      <c r="J46" s="1"/>
      <c r="K46" s="1"/>
    </row>
    <row r="47" spans="1:11" ht="15.75" customHeight="1">
      <c r="A47" s="76"/>
      <c r="B47" s="167"/>
      <c r="C47" s="42" t="s">
        <v>85</v>
      </c>
      <c r="D47" s="29" t="s">
        <v>49</v>
      </c>
      <c r="E47" s="79">
        <v>1</v>
      </c>
      <c r="F47" s="175"/>
      <c r="G47" s="119">
        <f>E47*F47</f>
        <v>0</v>
      </c>
      <c r="H47" s="80">
        <f>F47*0.15</f>
        <v>0</v>
      </c>
      <c r="I47" s="112">
        <f>E47*H47</f>
        <v>0</v>
      </c>
      <c r="J47" s="1"/>
      <c r="K47" s="1"/>
    </row>
    <row r="48" spans="1:11" ht="15.75" customHeight="1">
      <c r="A48" s="43" t="s">
        <v>7</v>
      </c>
      <c r="B48" s="160" t="s">
        <v>86</v>
      </c>
      <c r="C48" s="73" t="s">
        <v>106</v>
      </c>
      <c r="D48" s="74"/>
      <c r="E48" s="98"/>
      <c r="F48" s="159"/>
      <c r="G48" s="108"/>
      <c r="H48" s="53"/>
      <c r="I48" s="110"/>
      <c r="J48" s="1"/>
      <c r="K48" s="1"/>
    </row>
    <row r="49" spans="1:11" ht="15.75" customHeight="1">
      <c r="A49" s="76"/>
      <c r="B49" s="167"/>
      <c r="C49" s="42" t="s">
        <v>105</v>
      </c>
      <c r="D49" s="29" t="s">
        <v>49</v>
      </c>
      <c r="E49" s="79">
        <v>5</v>
      </c>
      <c r="F49" s="175"/>
      <c r="G49" s="119">
        <f>E49*F49</f>
        <v>0</v>
      </c>
      <c r="H49" s="80">
        <f>F49*0.15</f>
        <v>0</v>
      </c>
      <c r="I49" s="112">
        <f>E49*H49</f>
        <v>0</v>
      </c>
      <c r="J49" s="1"/>
      <c r="K49" s="1"/>
    </row>
    <row r="50" spans="1:11" ht="15.75" customHeight="1">
      <c r="A50" s="43" t="s">
        <v>7</v>
      </c>
      <c r="B50" s="160" t="s">
        <v>83</v>
      </c>
      <c r="C50" s="73" t="s">
        <v>90</v>
      </c>
      <c r="D50" s="74"/>
      <c r="E50" s="98"/>
      <c r="F50" s="159"/>
      <c r="G50" s="108"/>
      <c r="H50" s="53"/>
      <c r="I50" s="110"/>
      <c r="J50" s="1"/>
      <c r="K50" s="1"/>
    </row>
    <row r="51" spans="1:11" ht="15.75" customHeight="1">
      <c r="A51" s="76"/>
      <c r="B51" s="167"/>
      <c r="C51" s="42" t="s">
        <v>91</v>
      </c>
      <c r="D51" s="29" t="s">
        <v>49</v>
      </c>
      <c r="E51" s="79">
        <v>5</v>
      </c>
      <c r="F51" s="175"/>
      <c r="G51" s="119">
        <f>E51*F51</f>
        <v>0</v>
      </c>
      <c r="H51" s="80">
        <f>F51*0.15</f>
        <v>0</v>
      </c>
      <c r="I51" s="112">
        <f>E51*H51</f>
        <v>0</v>
      </c>
      <c r="J51" s="1"/>
      <c r="K51" s="1"/>
    </row>
    <row r="52" spans="1:11" ht="15.75" customHeight="1">
      <c r="A52" s="43" t="s">
        <v>7</v>
      </c>
      <c r="B52" s="160" t="s">
        <v>87</v>
      </c>
      <c r="C52" s="161" t="s">
        <v>51</v>
      </c>
      <c r="D52" s="31"/>
      <c r="E52" s="162"/>
      <c r="F52" s="163"/>
      <c r="G52" s="120"/>
      <c r="H52" s="91"/>
      <c r="I52" s="113"/>
      <c r="J52" s="1"/>
      <c r="K52" s="1"/>
    </row>
    <row r="53" spans="1:11" ht="15.75" customHeight="1">
      <c r="A53" s="39"/>
      <c r="B53" s="164"/>
      <c r="C53" s="165" t="s">
        <v>52</v>
      </c>
      <c r="D53" s="26" t="s">
        <v>53</v>
      </c>
      <c r="E53" s="34">
        <f>SUM(E54:E58)</f>
        <v>58</v>
      </c>
      <c r="F53" s="166"/>
      <c r="G53" s="108">
        <f t="shared" ref="G53" si="0">E53*F53</f>
        <v>0</v>
      </c>
      <c r="H53" s="53">
        <f t="shared" ref="H53" si="1">F53*0.3</f>
        <v>0</v>
      </c>
      <c r="I53" s="110">
        <f t="shared" ref="I53" si="2">E53*H53</f>
        <v>0</v>
      </c>
      <c r="J53" s="1"/>
      <c r="K53" s="1"/>
    </row>
    <row r="54" spans="1:11" ht="15.75" customHeight="1">
      <c r="A54" s="39"/>
      <c r="B54" s="164"/>
      <c r="C54" s="41" t="s">
        <v>92</v>
      </c>
      <c r="D54" s="26" t="s">
        <v>53</v>
      </c>
      <c r="E54" s="34">
        <v>18</v>
      </c>
      <c r="F54" s="166"/>
      <c r="G54" s="108"/>
      <c r="H54" s="53"/>
      <c r="I54" s="110"/>
      <c r="J54" s="1"/>
      <c r="K54" s="1"/>
    </row>
    <row r="55" spans="1:11" ht="15.75" customHeight="1">
      <c r="A55" s="39"/>
      <c r="B55" s="164"/>
      <c r="C55" s="41" t="s">
        <v>54</v>
      </c>
      <c r="D55" s="26" t="s">
        <v>53</v>
      </c>
      <c r="E55" s="34">
        <v>11</v>
      </c>
      <c r="F55" s="166"/>
      <c r="G55" s="108"/>
      <c r="H55" s="53"/>
      <c r="I55" s="110"/>
      <c r="J55" s="1"/>
      <c r="K55" s="1"/>
    </row>
    <row r="56" spans="1:11" ht="15.75" customHeight="1">
      <c r="A56" s="39"/>
      <c r="B56" s="164"/>
      <c r="C56" s="41" t="s">
        <v>93</v>
      </c>
      <c r="D56" s="26" t="s">
        <v>53</v>
      </c>
      <c r="E56" s="34">
        <v>18</v>
      </c>
      <c r="F56" s="166"/>
      <c r="G56" s="108"/>
      <c r="H56" s="53"/>
      <c r="I56" s="110"/>
      <c r="J56" s="1"/>
      <c r="K56" s="1"/>
    </row>
    <row r="57" spans="1:11" ht="15.75" customHeight="1">
      <c r="A57" s="39"/>
      <c r="B57" s="164"/>
      <c r="C57" s="41" t="s">
        <v>94</v>
      </c>
      <c r="D57" s="26" t="s">
        <v>53</v>
      </c>
      <c r="E57" s="34">
        <v>9</v>
      </c>
      <c r="F57" s="166"/>
      <c r="G57" s="108"/>
      <c r="H57" s="53"/>
      <c r="I57" s="110"/>
      <c r="J57" s="1"/>
      <c r="K57" s="1"/>
    </row>
    <row r="58" spans="1:11" ht="15.75" customHeight="1">
      <c r="A58" s="76"/>
      <c r="B58" s="167"/>
      <c r="C58" s="42" t="s">
        <v>55</v>
      </c>
      <c r="D58" s="29" t="s">
        <v>53</v>
      </c>
      <c r="E58" s="79">
        <v>2</v>
      </c>
      <c r="F58" s="168"/>
      <c r="G58" s="119"/>
      <c r="H58" s="80"/>
      <c r="I58" s="112"/>
      <c r="J58" s="1"/>
      <c r="K58" s="1"/>
    </row>
    <row r="59" spans="1:11" ht="15.75" customHeight="1">
      <c r="A59" s="71" t="s">
        <v>7</v>
      </c>
      <c r="B59" s="150" t="s">
        <v>88</v>
      </c>
      <c r="C59" s="169" t="s">
        <v>146</v>
      </c>
      <c r="D59" s="74" t="s">
        <v>53</v>
      </c>
      <c r="E59" s="98">
        <v>116</v>
      </c>
      <c r="F59" s="75"/>
      <c r="G59" s="120"/>
      <c r="H59" s="91"/>
      <c r="I59" s="113"/>
      <c r="J59" s="1"/>
      <c r="K59" s="1"/>
    </row>
    <row r="60" spans="1:11" ht="15.75" customHeight="1">
      <c r="A60" s="170" t="s">
        <v>7</v>
      </c>
      <c r="B60" s="171" t="s">
        <v>89</v>
      </c>
      <c r="C60" s="172" t="s">
        <v>56</v>
      </c>
      <c r="D60" s="144" t="s">
        <v>53</v>
      </c>
      <c r="E60" s="173">
        <v>58</v>
      </c>
      <c r="F60" s="168"/>
      <c r="G60" s="119">
        <f t="shared" ref="G60:G61" si="3">E60*F60</f>
        <v>0</v>
      </c>
      <c r="H60" s="80">
        <f t="shared" ref="H60:H61" si="4">F60*0.3</f>
        <v>0</v>
      </c>
      <c r="I60" s="112">
        <f t="shared" ref="I60:I61" si="5">E60*H60</f>
        <v>0</v>
      </c>
      <c r="J60" s="1"/>
      <c r="K60" s="1"/>
    </row>
    <row r="61" spans="1:11" ht="15.75" customHeight="1" thickBot="1">
      <c r="A61" s="181" t="s">
        <v>7</v>
      </c>
      <c r="B61" s="182" t="s">
        <v>96</v>
      </c>
      <c r="C61" s="183" t="s">
        <v>95</v>
      </c>
      <c r="D61" s="184" t="s">
        <v>13</v>
      </c>
      <c r="E61" s="185">
        <v>3</v>
      </c>
      <c r="F61" s="186"/>
      <c r="G61" s="187">
        <f t="shared" si="3"/>
        <v>0</v>
      </c>
      <c r="H61" s="188">
        <f t="shared" si="4"/>
        <v>0</v>
      </c>
      <c r="I61" s="189">
        <f t="shared" si="5"/>
        <v>0</v>
      </c>
      <c r="J61" s="1"/>
      <c r="K61" s="1"/>
    </row>
    <row r="62" spans="1:11" ht="15.75" customHeight="1">
      <c r="A62" s="193"/>
      <c r="B62" s="194"/>
      <c r="C62" s="51"/>
      <c r="D62" s="87"/>
      <c r="E62" s="88"/>
      <c r="F62" s="89"/>
      <c r="G62" s="195"/>
      <c r="H62" s="89"/>
      <c r="I62" s="195"/>
      <c r="J62" s="1"/>
      <c r="K62" s="1"/>
    </row>
    <row r="63" spans="1:11" ht="15.75" customHeight="1">
      <c r="B63"/>
      <c r="D63"/>
      <c r="E63"/>
      <c r="F63"/>
      <c r="G63"/>
      <c r="H63"/>
      <c r="I63"/>
    </row>
    <row r="64" spans="1:11" s="82" customFormat="1" ht="26.25" customHeight="1">
      <c r="A64" s="223" t="str">
        <f>$A$1</f>
        <v>SOUPIS PRACÍ A DODÁVEK - VZDUCHOTECHNIKA, CHLAZENÍ</v>
      </c>
      <c r="B64" s="223"/>
      <c r="C64" s="223"/>
      <c r="D64" s="223"/>
      <c r="E64" s="223"/>
      <c r="F64" s="223"/>
      <c r="G64" s="223"/>
      <c r="H64" s="223"/>
      <c r="I64" s="223"/>
    </row>
    <row r="65" spans="1:11" s="84" customFormat="1" ht="18">
      <c r="A65" s="244" t="s">
        <v>0</v>
      </c>
      <c r="B65" s="244"/>
      <c r="C65" s="83" t="str">
        <f>$C$2</f>
        <v>Městské muzeum Mariánské Lázně - stavební úpravy - expozice</v>
      </c>
      <c r="D65" s="13"/>
      <c r="E65" s="13"/>
      <c r="F65" s="13"/>
      <c r="G65" s="13"/>
      <c r="H65" s="1"/>
      <c r="I65" s="1"/>
    </row>
    <row r="66" spans="1:11" s="84" customFormat="1" ht="18">
      <c r="A66" s="244" t="s">
        <v>24</v>
      </c>
      <c r="B66" s="244"/>
      <c r="C66" s="83" t="str">
        <f>$C$3</f>
        <v>2 - Výstavní prostor 2.NP - chlazení</v>
      </c>
      <c r="D66" s="13"/>
      <c r="E66" s="13"/>
      <c r="F66" s="13"/>
      <c r="G66" s="13"/>
      <c r="H66" s="1"/>
      <c r="I66" s="1"/>
    </row>
    <row r="67" spans="1:11" ht="7.5" customHeight="1" thickBot="1">
      <c r="A67" s="1"/>
      <c r="B67" s="12"/>
      <c r="C67" s="1"/>
      <c r="D67" s="13"/>
      <c r="E67" s="13"/>
      <c r="F67" s="13"/>
      <c r="G67" s="13"/>
      <c r="H67" s="1"/>
      <c r="I67" s="1"/>
    </row>
    <row r="68" spans="1:11" s="52" customFormat="1" ht="15.75" customHeight="1">
      <c r="A68" s="230" t="s">
        <v>19</v>
      </c>
      <c r="B68" s="231"/>
      <c r="C68" s="234" t="s">
        <v>1</v>
      </c>
      <c r="D68" s="236" t="s">
        <v>2</v>
      </c>
      <c r="E68" s="239" t="s">
        <v>25</v>
      </c>
      <c r="F68" s="224" t="s">
        <v>16</v>
      </c>
      <c r="G68" s="238"/>
      <c r="H68" s="224" t="s">
        <v>18</v>
      </c>
      <c r="I68" s="225"/>
      <c r="J68" s="51"/>
      <c r="K68" s="51"/>
    </row>
    <row r="69" spans="1:11" s="52" customFormat="1" ht="15.75" customHeight="1" thickBot="1">
      <c r="A69" s="232"/>
      <c r="B69" s="233"/>
      <c r="C69" s="235"/>
      <c r="D69" s="237"/>
      <c r="E69" s="240"/>
      <c r="F69" s="104" t="s">
        <v>17</v>
      </c>
      <c r="G69" s="105" t="s">
        <v>15</v>
      </c>
      <c r="H69" s="106" t="s">
        <v>17</v>
      </c>
      <c r="I69" s="107" t="s">
        <v>15</v>
      </c>
      <c r="J69" s="51"/>
      <c r="K69" s="51"/>
    </row>
    <row r="70" spans="1:11" ht="15.75" customHeight="1">
      <c r="A70" s="71" t="s">
        <v>7</v>
      </c>
      <c r="B70" s="72">
        <v>8</v>
      </c>
      <c r="C70" s="54" t="s">
        <v>97</v>
      </c>
      <c r="D70" s="38"/>
      <c r="E70" s="95"/>
      <c r="F70" s="89"/>
      <c r="G70" s="120"/>
      <c r="H70" s="91"/>
      <c r="I70" s="113"/>
      <c r="J70" s="1"/>
      <c r="K70" s="1"/>
    </row>
    <row r="71" spans="1:11" ht="15.75" customHeight="1">
      <c r="A71" s="76"/>
      <c r="B71" s="77"/>
      <c r="C71" s="42" t="s">
        <v>147</v>
      </c>
      <c r="D71" s="29" t="s">
        <v>53</v>
      </c>
      <c r="E71" s="79">
        <v>4</v>
      </c>
      <c r="F71" s="81"/>
      <c r="G71" s="119">
        <f>E71*F71</f>
        <v>0</v>
      </c>
      <c r="H71" s="80">
        <f>F71*0.3</f>
        <v>0</v>
      </c>
      <c r="I71" s="112">
        <f>E71*H71</f>
        <v>0</v>
      </c>
      <c r="J71" s="1"/>
      <c r="K71" s="1"/>
    </row>
    <row r="72" spans="1:11" s="134" customFormat="1" ht="15.75" customHeight="1">
      <c r="A72" s="43" t="s">
        <v>7</v>
      </c>
      <c r="B72" s="44">
        <v>9</v>
      </c>
      <c r="C72" s="190" t="s">
        <v>98</v>
      </c>
      <c r="D72" s="31"/>
      <c r="E72" s="32"/>
      <c r="F72" s="33"/>
      <c r="G72" s="121"/>
      <c r="H72" s="56"/>
      <c r="I72" s="114"/>
      <c r="K72" s="1"/>
    </row>
    <row r="73" spans="1:11" s="134" customFormat="1" ht="15.75" customHeight="1">
      <c r="A73" s="55"/>
      <c r="B73" s="57"/>
      <c r="C73" s="42" t="s">
        <v>99</v>
      </c>
      <c r="D73" s="29" t="s">
        <v>32</v>
      </c>
      <c r="E73" s="30">
        <v>1</v>
      </c>
      <c r="F73" s="191"/>
      <c r="G73" s="119">
        <f>E73*F73</f>
        <v>0</v>
      </c>
      <c r="H73" s="80">
        <f>F73*0.3</f>
        <v>0</v>
      </c>
      <c r="I73" s="112">
        <f>E73*H73</f>
        <v>0</v>
      </c>
      <c r="K73" s="1"/>
    </row>
    <row r="74" spans="1:11" s="52" customFormat="1" ht="15.75" customHeight="1">
      <c r="A74" s="43" t="s">
        <v>7</v>
      </c>
      <c r="B74" s="44">
        <v>10</v>
      </c>
      <c r="C74" s="45" t="s">
        <v>9</v>
      </c>
      <c r="D74" s="31"/>
      <c r="E74" s="32"/>
      <c r="F74" s="33"/>
      <c r="G74" s="121"/>
      <c r="H74" s="56"/>
      <c r="I74" s="114"/>
      <c r="K74" s="1"/>
    </row>
    <row r="75" spans="1:11" s="52" customFormat="1" ht="15.75" customHeight="1">
      <c r="A75" s="60"/>
      <c r="B75" s="61"/>
      <c r="C75" s="54" t="s">
        <v>23</v>
      </c>
      <c r="D75" s="38"/>
      <c r="E75" s="62"/>
      <c r="F75" s="37"/>
      <c r="G75" s="122"/>
      <c r="H75" s="65"/>
      <c r="I75" s="115"/>
      <c r="K75" s="1"/>
    </row>
    <row r="76" spans="1:11" s="52" customFormat="1" ht="15.75" customHeight="1" thickBot="1">
      <c r="A76" s="48"/>
      <c r="B76" s="49"/>
      <c r="C76" s="50" t="s">
        <v>11</v>
      </c>
      <c r="D76" s="35" t="s">
        <v>13</v>
      </c>
      <c r="E76" s="58">
        <v>60</v>
      </c>
      <c r="F76" s="59"/>
      <c r="G76" s="109">
        <f>E76*F76</f>
        <v>0</v>
      </c>
      <c r="H76" s="63">
        <f>F76*0.3</f>
        <v>0</v>
      </c>
      <c r="I76" s="111">
        <f>E76*H76</f>
        <v>0</v>
      </c>
      <c r="K76" s="1"/>
    </row>
    <row r="77" spans="1:11" s="84" customFormat="1" ht="16">
      <c r="A77" s="3"/>
      <c r="B77" s="5"/>
      <c r="C77" s="93" t="s">
        <v>20</v>
      </c>
      <c r="D77" s="17"/>
      <c r="E77" s="4"/>
      <c r="F77" s="226">
        <f>SUM(G7:G76)</f>
        <v>0</v>
      </c>
      <c r="G77" s="227"/>
      <c r="H77" s="102"/>
      <c r="I77" s="116">
        <f>SUM(I7:I76)</f>
        <v>0</v>
      </c>
      <c r="K77" s="1"/>
    </row>
    <row r="78" spans="1:11" s="52" customFormat="1" ht="15.75" customHeight="1">
      <c r="A78" s="46"/>
      <c r="B78" s="47"/>
      <c r="C78" s="41" t="s">
        <v>22</v>
      </c>
      <c r="D78" s="26"/>
      <c r="E78" s="34"/>
      <c r="F78" s="100"/>
      <c r="G78" s="99" t="s">
        <v>14</v>
      </c>
      <c r="H78" s="64"/>
      <c r="I78" s="110">
        <f>F77*0.02</f>
        <v>0</v>
      </c>
      <c r="K78" s="1"/>
    </row>
    <row r="79" spans="1:11" s="52" customFormat="1" ht="15.75" customHeight="1">
      <c r="A79" s="60"/>
      <c r="B79" s="94"/>
      <c r="C79" s="54" t="s">
        <v>21</v>
      </c>
      <c r="D79" s="38"/>
      <c r="E79" s="95"/>
      <c r="F79" s="89"/>
      <c r="G79" s="101" t="s">
        <v>14</v>
      </c>
      <c r="H79" s="65"/>
      <c r="I79" s="117">
        <f>F77*0.036</f>
        <v>0</v>
      </c>
      <c r="K79" s="1"/>
    </row>
    <row r="80" spans="1:11" ht="18">
      <c r="A80" s="66"/>
      <c r="B80" s="67"/>
      <c r="C80" s="68" t="s">
        <v>28</v>
      </c>
      <c r="D80" s="69"/>
      <c r="E80" s="70"/>
      <c r="F80" s="228">
        <f>F77</f>
        <v>0</v>
      </c>
      <c r="G80" s="229"/>
      <c r="H80" s="103"/>
      <c r="I80" s="118">
        <f>SUM(I77:I79)</f>
        <v>0</v>
      </c>
      <c r="K80" s="1"/>
    </row>
    <row r="81" spans="1:9" ht="19" thickBot="1">
      <c r="A81" s="6"/>
      <c r="B81" s="7"/>
      <c r="C81" s="8" t="s">
        <v>27</v>
      </c>
      <c r="D81" s="18"/>
      <c r="E81" s="9"/>
      <c r="F81" s="241">
        <f>SUM(F80:I80)</f>
        <v>0</v>
      </c>
      <c r="G81" s="242"/>
      <c r="H81" s="242"/>
      <c r="I81" s="243"/>
    </row>
    <row r="82" spans="1:9" s="52" customFormat="1" ht="14">
      <c r="B82" s="96"/>
      <c r="D82" s="97"/>
      <c r="E82" s="97"/>
      <c r="F82" s="97"/>
      <c r="G82" s="97"/>
      <c r="H82" s="97"/>
      <c r="I82" s="97"/>
    </row>
    <row r="83" spans="1:9" s="52" customFormat="1" ht="14">
      <c r="B83" s="96"/>
      <c r="D83" s="97"/>
      <c r="E83" s="97"/>
      <c r="F83" s="97"/>
      <c r="G83" s="97"/>
      <c r="H83" s="97"/>
      <c r="I83" s="97"/>
    </row>
  </sheetData>
  <mergeCells count="30">
    <mergeCell ref="A1:I1"/>
    <mergeCell ref="A5:B6"/>
    <mergeCell ref="C5:C6"/>
    <mergeCell ref="D5:D6"/>
    <mergeCell ref="E5:E6"/>
    <mergeCell ref="F5:G5"/>
    <mergeCell ref="H5:I5"/>
    <mergeCell ref="A2:B2"/>
    <mergeCell ref="A3:B3"/>
    <mergeCell ref="A33:I33"/>
    <mergeCell ref="A34:B34"/>
    <mergeCell ref="A35:B35"/>
    <mergeCell ref="A37:B38"/>
    <mergeCell ref="C37:C38"/>
    <mergeCell ref="D37:D38"/>
    <mergeCell ref="E37:E38"/>
    <mergeCell ref="F37:G37"/>
    <mergeCell ref="H37:I37"/>
    <mergeCell ref="F77:G77"/>
    <mergeCell ref="F80:G80"/>
    <mergeCell ref="F81:I81"/>
    <mergeCell ref="A64:I64"/>
    <mergeCell ref="A65:B65"/>
    <mergeCell ref="A66:B66"/>
    <mergeCell ref="A68:B69"/>
    <mergeCell ref="C68:C69"/>
    <mergeCell ref="D68:D69"/>
    <mergeCell ref="E68:E69"/>
    <mergeCell ref="F68:G68"/>
    <mergeCell ref="H68:I68"/>
  </mergeCells>
  <pageMargins left="0.59055118110236227" right="0.59055118110236227" top="0.59055118110236227" bottom="0.59055118110236227" header="0.51181102362204722" footer="0.51181102362204722"/>
  <pageSetup paperSize="9" orientation="landscape" horizontalDpi="300" verticalDpi="300" r:id="rId1"/>
  <headerFooter alignWithMargins="0">
    <oddFooter xml:space="preserve">&amp;C&amp;"Times New Roman CE,Obyčejné"List číslo: &amp;"Times New Roman CE,Tučné"&amp;P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Zař. č. 1</vt:lpstr>
      <vt:lpstr>Zař. č. 2</vt:lpstr>
    </vt:vector>
  </TitlesOfParts>
  <Company>AIR GAS Projekt - Karlovy Vary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Matoušek</dc:creator>
  <cp:lastModifiedBy>Jan Albrecht</cp:lastModifiedBy>
  <cp:lastPrinted>2025-01-06T13:52:00Z</cp:lastPrinted>
  <dcterms:created xsi:type="dcterms:W3CDTF">1999-03-17T10:00:04Z</dcterms:created>
  <dcterms:modified xsi:type="dcterms:W3CDTF">2025-04-20T13:42:28Z</dcterms:modified>
</cp:coreProperties>
</file>